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<sst xmlns="http://schemas.openxmlformats.org/spreadsheetml/2006/main" count="172" uniqueCount="142">
  <si>
    <t>Item Code</t>
  </si>
  <si>
    <t>Description</t>
  </si>
  <si>
    <t>Qty</t>
  </si>
  <si>
    <t>Amount</t>
  </si>
  <si>
    <t>No.</t>
  </si>
  <si>
    <t>Contact Person:</t>
  </si>
  <si>
    <t>Club Name:</t>
  </si>
  <si>
    <t>ACE TMC</t>
  </si>
  <si>
    <t>Doris Tan</t>
  </si>
  <si>
    <t>Competent Communication (4per pack)</t>
  </si>
  <si>
    <t>226Z</t>
  </si>
  <si>
    <t>Advanced communication Library Set</t>
  </si>
  <si>
    <t>The Better Speaker Series</t>
  </si>
  <si>
    <t>The successful Club Series</t>
  </si>
  <si>
    <t>The Leadership Excellence Series</t>
  </si>
  <si>
    <t xml:space="preserve">Club Name: </t>
  </si>
  <si>
    <t>Brilliant Advanced</t>
  </si>
  <si>
    <t>Alvin Ho</t>
  </si>
  <si>
    <t>226E</t>
  </si>
  <si>
    <t>Advanced Communication Series – Specialty Speeches</t>
  </si>
  <si>
    <t>Better Speaker Series - Selecting your Topic</t>
  </si>
  <si>
    <t>Better Speaker Series – Organizing your speech</t>
  </si>
  <si>
    <t>253A</t>
  </si>
  <si>
    <t>Building Your Thinking Power, Part I: Mental Flexibility Coordinator's Guide</t>
  </si>
  <si>
    <t>254A</t>
  </si>
  <si>
    <t>Building Your Thinking Power, Part II: The Power of Ideas Coordinator's Guide</t>
  </si>
  <si>
    <t>253CD</t>
  </si>
  <si>
    <t>Building Your Thinking Power, Part I: Mental Flexibility (PPT)</t>
  </si>
  <si>
    <t>254CD</t>
  </si>
  <si>
    <t>Building Your Thinking Power, Part II: The Power of Ideas (PPT)</t>
  </si>
  <si>
    <t>Queenstown</t>
  </si>
  <si>
    <t>Jimmy</t>
  </si>
  <si>
    <t>407A</t>
  </si>
  <si>
    <t>Speech 1</t>
  </si>
  <si>
    <t>407B</t>
  </si>
  <si>
    <t>Speech 2</t>
  </si>
  <si>
    <t>407C</t>
  </si>
  <si>
    <t>Speech 3</t>
  </si>
  <si>
    <t>407D</t>
  </si>
  <si>
    <t>Speech 4</t>
  </si>
  <si>
    <t>407E</t>
  </si>
  <si>
    <t>Speech 5</t>
  </si>
  <si>
    <t>407F</t>
  </si>
  <si>
    <t>Speech 6</t>
  </si>
  <si>
    <t>407G</t>
  </si>
  <si>
    <t>Speech 7</t>
  </si>
  <si>
    <t>407H</t>
  </si>
  <si>
    <t>Speech 8</t>
  </si>
  <si>
    <t>407I</t>
  </si>
  <si>
    <t>Speech 9</t>
  </si>
  <si>
    <t>407J</t>
  </si>
  <si>
    <t>Speech 10</t>
  </si>
  <si>
    <t>408A</t>
  </si>
  <si>
    <t>Advance 1</t>
  </si>
  <si>
    <t>408B</t>
  </si>
  <si>
    <t>Advance 2</t>
  </si>
  <si>
    <t>408C</t>
  </si>
  <si>
    <t>Advance 3</t>
  </si>
  <si>
    <t>408D</t>
  </si>
  <si>
    <t>Advance 4</t>
  </si>
  <si>
    <t>408E</t>
  </si>
  <si>
    <t>Advance 5</t>
  </si>
  <si>
    <t>Competent Communicator Manual</t>
  </si>
  <si>
    <t>Wee Ming Hwee</t>
  </si>
  <si>
    <t>226F</t>
  </si>
  <si>
    <t>Speeches by Management</t>
  </si>
  <si>
    <t>226I</t>
  </si>
  <si>
    <t>Persuasive Speaking</t>
  </si>
  <si>
    <t>226K</t>
  </si>
  <si>
    <t>Storytelling</t>
  </si>
  <si>
    <t>226N</t>
  </si>
  <si>
    <t>Special Occasion Speeches</t>
  </si>
  <si>
    <t>Tay Yiang Ping Stocks</t>
  </si>
  <si>
    <t>http://www.newtonwebs.com/TM_Store.htm</t>
  </si>
  <si>
    <t>1555L</t>
  </si>
  <si>
    <t>Competent Leadership Manual</t>
  </si>
  <si>
    <t>Blank Certificate</t>
  </si>
  <si>
    <t>The Better Speaker Series Set</t>
  </si>
  <si>
    <t>The Successful Club Series Set</t>
  </si>
  <si>
    <t>Part of 1555</t>
  </si>
  <si>
    <t>Contact :</t>
  </si>
  <si>
    <t>99F</t>
  </si>
  <si>
    <t>Find your voice. (Free)</t>
  </si>
  <si>
    <t>101F</t>
  </si>
  <si>
    <t>Confidence. The voice of leadership. (Free)</t>
  </si>
  <si>
    <t>108F</t>
  </si>
  <si>
    <t>From Prospect to Guest to Member (Free)</t>
  </si>
  <si>
    <t>Speechcraft Coordinator's Guide</t>
  </si>
  <si>
    <t>Nee Soon South</t>
  </si>
  <si>
    <t>kandi</t>
  </si>
  <si>
    <t xml:space="preserve">Singapore Recreation Club </t>
  </si>
  <si>
    <t>Robin Tan</t>
  </si>
  <si>
    <t>226A</t>
  </si>
  <si>
    <t>The Entertaining Speaker</t>
  </si>
  <si>
    <t>Humorously Speaking</t>
  </si>
  <si>
    <t>226O</t>
  </si>
  <si>
    <t>Money Mastery</t>
  </si>
  <si>
    <t>Yeo Cheow Cheng</t>
  </si>
  <si>
    <t>Specialty Speeches</t>
  </si>
  <si>
    <t>Humorously Speech</t>
  </si>
  <si>
    <t>Competent Communicator (Pack 4)</t>
  </si>
  <si>
    <t>CS1555L</t>
  </si>
  <si>
    <t>CS1555</t>
  </si>
  <si>
    <t>Competent Communicator (Chinese Simplified)</t>
  </si>
  <si>
    <t>High Performance Leadership</t>
  </si>
  <si>
    <t>Humor is no laughing Matter</t>
  </si>
  <si>
    <t>B16</t>
  </si>
  <si>
    <t>The eEssence of Public Speaking Series Set</t>
  </si>
  <si>
    <t>407K</t>
  </si>
  <si>
    <t>CC Manual Speech Ribbon Set</t>
  </si>
  <si>
    <t>408F</t>
  </si>
  <si>
    <t>AC Manual Speech Ribbon</t>
  </si>
  <si>
    <t>B63</t>
  </si>
  <si>
    <t>Personally Speaking</t>
  </si>
  <si>
    <t>Recognition Flute</t>
  </si>
  <si>
    <t>1916A</t>
  </si>
  <si>
    <t>Gavel Paperweight</t>
  </si>
  <si>
    <t>Toastmasters Club Banner with Customization (2-3 months delivery)</t>
  </si>
  <si>
    <t>Jurong Green Mandarin Toastmasters Club</t>
  </si>
  <si>
    <t xml:space="preserve"> </t>
  </si>
  <si>
    <t>Club no: 7691</t>
  </si>
  <si>
    <t>Since April 1999</t>
  </si>
  <si>
    <t>Jurong Green TMC</t>
  </si>
  <si>
    <t xml:space="preserve">Violet Koh </t>
  </si>
  <si>
    <t>unit price US</t>
  </si>
  <si>
    <t>after TI Discount</t>
  </si>
  <si>
    <t>Before Discount</t>
  </si>
  <si>
    <t>After Discount</t>
  </si>
  <si>
    <t>Total after Less 10%</t>
  </si>
  <si>
    <t>Total US</t>
  </si>
  <si>
    <t>Grand Total S</t>
  </si>
  <si>
    <t>US1264.49/S$1735.12 exchange rate</t>
  </si>
  <si>
    <t>GST+ Insurance++ S$119.40</t>
  </si>
  <si>
    <t>Apportion Shipping Charges US$224</t>
  </si>
  <si>
    <t>Competent Leadership (Chinese Simplified)</t>
  </si>
  <si>
    <t>EASB Eagles TMC</t>
  </si>
  <si>
    <t>Roy Ang</t>
  </si>
  <si>
    <t>B925</t>
  </si>
  <si>
    <t>Paid</t>
  </si>
  <si>
    <t>Not Paid</t>
  </si>
  <si>
    <t>Div A Council</t>
  </si>
  <si>
    <t>Albert Lim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</si>
</sst>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\$#,##0.00"/>
    <numFmt numFmtId="176" formatCode="[$$]#,##0.00;[Red]\-[$$]#,##0.00"/>
    <numFmt numFmtId="177" formatCode="[$$-1004]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4" fontId="0" fillId="0" borderId="10" xfId="44" applyFont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8" fontId="0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53" applyAlignment="1" applyProtection="1">
      <alignment/>
      <protection/>
    </xf>
    <xf numFmtId="164" fontId="0" fillId="0" borderId="15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6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164" fontId="5" fillId="0" borderId="14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10" xfId="44" applyNumberFormat="1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8" fillId="0" borderId="10" xfId="0" applyNumberFormat="1" applyFont="1" applyFill="1" applyBorder="1" applyAlignment="1">
      <alignment horizontal="right" vertical="top" wrapText="1"/>
    </xf>
    <xf numFmtId="4" fontId="8" fillId="0" borderId="16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Fill="1" applyBorder="1" applyAlignment="1">
      <alignment/>
    </xf>
    <xf numFmtId="44" fontId="0" fillId="0" borderId="10" xfId="44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164" fontId="0" fillId="0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33" borderId="0" xfId="0" applyFont="1" applyFill="1" applyAlignment="1">
      <alignment/>
    </xf>
    <xf numFmtId="164" fontId="0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11" fillId="0" borderId="15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tonwebs.com/TM_Stor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view="pageBreakPreview" zoomScaleSheetLayoutView="100" zoomScalePageLayoutView="0" workbookViewId="0" topLeftCell="A46">
      <selection activeCell="C79" sqref="C79"/>
    </sheetView>
  </sheetViews>
  <sheetFormatPr defaultColWidth="9.140625" defaultRowHeight="12.75"/>
  <cols>
    <col min="1" max="1" width="4.421875" style="8" customWidth="1"/>
    <col min="2" max="2" width="16.421875" style="8" customWidth="1"/>
    <col min="3" max="3" width="38.57421875" style="4" customWidth="1"/>
    <col min="4" max="5" width="8.421875" style="8" customWidth="1"/>
    <col min="6" max="6" width="6.140625" style="8" customWidth="1"/>
    <col min="7" max="7" width="9.28125" style="6" bestFit="1" customWidth="1"/>
    <col min="8" max="8" width="8.8515625" style="0" customWidth="1"/>
    <col min="9" max="10" width="10.140625" style="0" bestFit="1" customWidth="1"/>
    <col min="11" max="11" width="9.28125" style="0" bestFit="1" customWidth="1"/>
    <col min="12" max="12" width="10.7109375" style="0" customWidth="1"/>
    <col min="13" max="13" width="10.57421875" style="0" customWidth="1"/>
    <col min="14" max="14" width="7.7109375" style="0" customWidth="1"/>
    <col min="15" max="15" width="9.421875" style="0" customWidth="1"/>
  </cols>
  <sheetData>
    <row r="1" spans="1:15" s="70" customFormat="1" ht="52.5" customHeight="1">
      <c r="A1" s="64" t="s">
        <v>4</v>
      </c>
      <c r="B1" s="10" t="s">
        <v>0</v>
      </c>
      <c r="C1" s="64" t="s">
        <v>1</v>
      </c>
      <c r="D1" s="65" t="s">
        <v>124</v>
      </c>
      <c r="E1" s="66" t="s">
        <v>125</v>
      </c>
      <c r="F1" s="67" t="s">
        <v>2</v>
      </c>
      <c r="G1" s="65" t="s">
        <v>3</v>
      </c>
      <c r="H1" s="68" t="s">
        <v>126</v>
      </c>
      <c r="I1" s="68" t="s">
        <v>127</v>
      </c>
      <c r="J1" s="68" t="s">
        <v>128</v>
      </c>
      <c r="K1" s="73" t="s">
        <v>133</v>
      </c>
      <c r="L1" s="26" t="s">
        <v>129</v>
      </c>
      <c r="M1" s="73" t="s">
        <v>131</v>
      </c>
      <c r="N1" s="74" t="s">
        <v>132</v>
      </c>
      <c r="O1" s="69" t="s">
        <v>130</v>
      </c>
    </row>
    <row r="2" spans="1:7" ht="12.75">
      <c r="A2" s="12"/>
      <c r="B2" s="13" t="s">
        <v>6</v>
      </c>
      <c r="C2" s="51" t="s">
        <v>7</v>
      </c>
      <c r="D2" s="13"/>
      <c r="E2" s="13"/>
      <c r="F2" s="13"/>
      <c r="G2" s="13"/>
    </row>
    <row r="3" spans="1:7" ht="12.75">
      <c r="A3" s="12"/>
      <c r="B3" s="13" t="s">
        <v>5</v>
      </c>
      <c r="C3" s="51" t="s">
        <v>8</v>
      </c>
      <c r="D3" s="12"/>
      <c r="E3" s="12"/>
      <c r="F3" s="12"/>
      <c r="G3" s="15"/>
    </row>
    <row r="4" spans="1:9" ht="12.75">
      <c r="A4" s="12">
        <v>1</v>
      </c>
      <c r="B4" s="12">
        <v>1555</v>
      </c>
      <c r="C4" s="14" t="s">
        <v>9</v>
      </c>
      <c r="D4" s="5">
        <v>24</v>
      </c>
      <c r="E4" s="5">
        <f>D4*0.9</f>
        <v>21.6</v>
      </c>
      <c r="F4" s="12">
        <v>6</v>
      </c>
      <c r="G4" s="5">
        <f>F4*D4</f>
        <v>144</v>
      </c>
      <c r="I4" s="5">
        <f>E4*F4</f>
        <v>129.60000000000002</v>
      </c>
    </row>
    <row r="5" spans="1:9" ht="12.75">
      <c r="A5" s="12">
        <v>2</v>
      </c>
      <c r="B5" s="12" t="s">
        <v>10</v>
      </c>
      <c r="C5" s="14" t="s">
        <v>11</v>
      </c>
      <c r="D5" s="5">
        <v>60</v>
      </c>
      <c r="E5" s="5">
        <f>D5*0.9</f>
        <v>54</v>
      </c>
      <c r="F5" s="12">
        <v>1</v>
      </c>
      <c r="G5" s="5">
        <f>F5*D5</f>
        <v>60</v>
      </c>
      <c r="I5" s="5">
        <f>E5*F5</f>
        <v>54</v>
      </c>
    </row>
    <row r="6" spans="1:9" ht="12.75">
      <c r="A6" s="12">
        <v>3</v>
      </c>
      <c r="B6" s="12">
        <v>269</v>
      </c>
      <c r="C6" s="14" t="s">
        <v>12</v>
      </c>
      <c r="D6" s="5">
        <v>40</v>
      </c>
      <c r="E6" s="5">
        <f>D6*0.9</f>
        <v>36</v>
      </c>
      <c r="F6" s="12">
        <v>1</v>
      </c>
      <c r="G6" s="5">
        <f>F6*D6</f>
        <v>40</v>
      </c>
      <c r="I6" s="5">
        <f>E6*F6</f>
        <v>36</v>
      </c>
    </row>
    <row r="7" spans="1:9" ht="12.75">
      <c r="A7" s="12">
        <v>4</v>
      </c>
      <c r="B7" s="12">
        <v>289</v>
      </c>
      <c r="C7" s="14" t="s">
        <v>13</v>
      </c>
      <c r="D7" s="5">
        <v>60</v>
      </c>
      <c r="E7" s="5">
        <f>D7*0.9</f>
        <v>54</v>
      </c>
      <c r="F7" s="12">
        <v>1</v>
      </c>
      <c r="G7" s="5">
        <f>F7*D7</f>
        <v>60</v>
      </c>
      <c r="I7" s="5">
        <f>E7*F7</f>
        <v>54</v>
      </c>
    </row>
    <row r="8" spans="1:15" ht="12.75">
      <c r="A8" s="12">
        <v>5</v>
      </c>
      <c r="B8" s="12">
        <v>310</v>
      </c>
      <c r="C8" s="14" t="s">
        <v>14</v>
      </c>
      <c r="D8" s="5">
        <v>43</v>
      </c>
      <c r="E8" s="5">
        <f>D8*0.9</f>
        <v>38.7</v>
      </c>
      <c r="F8" s="12">
        <v>1</v>
      </c>
      <c r="G8" s="5">
        <f>F8*D8</f>
        <v>43</v>
      </c>
      <c r="H8" s="5">
        <f>SUM(G4:G8)</f>
        <v>347</v>
      </c>
      <c r="I8" s="5">
        <f>E8*F8</f>
        <v>38.7</v>
      </c>
      <c r="J8" s="5">
        <f>SUM(I4:I8)</f>
        <v>312.3</v>
      </c>
      <c r="K8" s="5">
        <f>J8*224/1040.49</f>
        <v>67.23293832713433</v>
      </c>
      <c r="L8" s="5">
        <f>SUM(J8:K8)</f>
        <v>379.53293832713433</v>
      </c>
      <c r="M8" s="5">
        <f>L8*1735.12/1264.49</f>
        <v>520.7911426347201</v>
      </c>
      <c r="N8" s="5">
        <f>M8*119.4/1735.12</f>
        <v>35.837557304731426</v>
      </c>
      <c r="O8" s="88">
        <f>SUM(M8:N8)</f>
        <v>556.6286999394515</v>
      </c>
    </row>
    <row r="9" spans="1:9" s="1" customFormat="1" ht="12" customHeight="1">
      <c r="A9" s="23"/>
      <c r="B9" s="24" t="s">
        <v>15</v>
      </c>
      <c r="C9" s="25" t="s">
        <v>30</v>
      </c>
      <c r="D9" s="5"/>
      <c r="E9" s="5"/>
      <c r="F9" s="10"/>
      <c r="G9" s="5"/>
      <c r="I9" s="5"/>
    </row>
    <row r="10" spans="1:9" s="1" customFormat="1" ht="12" customHeight="1">
      <c r="A10" s="23"/>
      <c r="B10" s="24" t="s">
        <v>5</v>
      </c>
      <c r="C10" s="25" t="s">
        <v>31</v>
      </c>
      <c r="D10" s="5"/>
      <c r="E10" s="5"/>
      <c r="F10" s="10"/>
      <c r="G10" s="5"/>
      <c r="I10" s="5"/>
    </row>
    <row r="11" spans="1:9" s="27" customFormat="1" ht="12" customHeight="1">
      <c r="A11" s="57">
        <v>1</v>
      </c>
      <c r="B11" s="7" t="s">
        <v>32</v>
      </c>
      <c r="C11" s="2" t="s">
        <v>33</v>
      </c>
      <c r="D11" s="5">
        <v>0.6</v>
      </c>
      <c r="E11" s="5">
        <f aca="true" t="shared" si="0" ref="E11:E32">D11*0.9</f>
        <v>0.54</v>
      </c>
      <c r="F11" s="7">
        <v>9</v>
      </c>
      <c r="G11" s="5">
        <f aca="true" t="shared" si="1" ref="G11:G27">D11*F11</f>
        <v>5.3999999999999995</v>
      </c>
      <c r="I11" s="5">
        <f aca="true" t="shared" si="2" ref="I11:I32">E11*F11</f>
        <v>4.86</v>
      </c>
    </row>
    <row r="12" spans="1:9" s="27" customFormat="1" ht="12" customHeight="1">
      <c r="A12" s="57">
        <v>2</v>
      </c>
      <c r="B12" s="7" t="s">
        <v>34</v>
      </c>
      <c r="C12" s="2" t="s">
        <v>35</v>
      </c>
      <c r="D12" s="5">
        <v>0.6</v>
      </c>
      <c r="E12" s="5">
        <f t="shared" si="0"/>
        <v>0.54</v>
      </c>
      <c r="F12" s="7">
        <v>18</v>
      </c>
      <c r="G12" s="5">
        <f t="shared" si="1"/>
        <v>10.799999999999999</v>
      </c>
      <c r="I12" s="5">
        <f t="shared" si="2"/>
        <v>9.72</v>
      </c>
    </row>
    <row r="13" spans="1:9" s="27" customFormat="1" ht="12" customHeight="1">
      <c r="A13" s="57">
        <v>3</v>
      </c>
      <c r="B13" s="7" t="s">
        <v>36</v>
      </c>
      <c r="C13" s="2" t="s">
        <v>37</v>
      </c>
      <c r="D13" s="5">
        <v>0.6</v>
      </c>
      <c r="E13" s="5">
        <f t="shared" si="0"/>
        <v>0.54</v>
      </c>
      <c r="F13" s="7">
        <v>9</v>
      </c>
      <c r="G13" s="53">
        <f t="shared" si="1"/>
        <v>5.3999999999999995</v>
      </c>
      <c r="I13" s="5">
        <f t="shared" si="2"/>
        <v>4.86</v>
      </c>
    </row>
    <row r="14" spans="1:9" s="27" customFormat="1" ht="12" customHeight="1">
      <c r="A14" s="57">
        <v>4</v>
      </c>
      <c r="B14" s="7" t="s">
        <v>38</v>
      </c>
      <c r="C14" s="2" t="s">
        <v>39</v>
      </c>
      <c r="D14" s="5">
        <v>0.6</v>
      </c>
      <c r="E14" s="5">
        <f t="shared" si="0"/>
        <v>0.54</v>
      </c>
      <c r="F14" s="7">
        <v>7</v>
      </c>
      <c r="G14" s="53">
        <f t="shared" si="1"/>
        <v>4.2</v>
      </c>
      <c r="I14" s="5">
        <f t="shared" si="2"/>
        <v>3.7800000000000002</v>
      </c>
    </row>
    <row r="15" spans="1:9" s="27" customFormat="1" ht="12.75">
      <c r="A15" s="57">
        <v>5</v>
      </c>
      <c r="B15" s="7" t="s">
        <v>40</v>
      </c>
      <c r="C15" s="2" t="s">
        <v>41</v>
      </c>
      <c r="D15" s="5">
        <v>0.6</v>
      </c>
      <c r="E15" s="5">
        <f t="shared" si="0"/>
        <v>0.54</v>
      </c>
      <c r="F15" s="7">
        <v>6</v>
      </c>
      <c r="G15" s="53">
        <f t="shared" si="1"/>
        <v>3.5999999999999996</v>
      </c>
      <c r="I15" s="5">
        <f t="shared" si="2"/>
        <v>3.24</v>
      </c>
    </row>
    <row r="16" spans="1:9" s="27" customFormat="1" ht="12.75">
      <c r="A16" s="57">
        <v>6</v>
      </c>
      <c r="B16" s="7" t="s">
        <v>42</v>
      </c>
      <c r="C16" s="2" t="s">
        <v>43</v>
      </c>
      <c r="D16" s="5">
        <v>0.6</v>
      </c>
      <c r="E16" s="5">
        <f t="shared" si="0"/>
        <v>0.54</v>
      </c>
      <c r="F16" s="7">
        <v>4</v>
      </c>
      <c r="G16" s="53">
        <f t="shared" si="1"/>
        <v>2.4</v>
      </c>
      <c r="I16" s="5">
        <f t="shared" si="2"/>
        <v>2.16</v>
      </c>
    </row>
    <row r="17" spans="1:14" s="27" customFormat="1" ht="12.75">
      <c r="A17" s="57">
        <v>7</v>
      </c>
      <c r="B17" s="7" t="s">
        <v>44</v>
      </c>
      <c r="C17" s="2" t="s">
        <v>45</v>
      </c>
      <c r="D17" s="5">
        <v>0.6</v>
      </c>
      <c r="E17" s="5">
        <f t="shared" si="0"/>
        <v>0.54</v>
      </c>
      <c r="F17" s="7">
        <v>0</v>
      </c>
      <c r="G17" s="53">
        <f t="shared" si="1"/>
        <v>0</v>
      </c>
      <c r="I17" s="5">
        <f t="shared" si="2"/>
        <v>0</v>
      </c>
      <c r="M17" s="89"/>
      <c r="N17" s="27" t="s">
        <v>138</v>
      </c>
    </row>
    <row r="18" spans="1:14" s="27" customFormat="1" ht="12.75">
      <c r="A18" s="57">
        <v>8</v>
      </c>
      <c r="B18" s="7" t="s">
        <v>46</v>
      </c>
      <c r="C18" s="2" t="s">
        <v>47</v>
      </c>
      <c r="D18" s="5">
        <v>0.6</v>
      </c>
      <c r="E18" s="5">
        <f t="shared" si="0"/>
        <v>0.54</v>
      </c>
      <c r="F18" s="7">
        <v>5</v>
      </c>
      <c r="G18" s="53">
        <f t="shared" si="1"/>
        <v>3</v>
      </c>
      <c r="I18" s="5">
        <f t="shared" si="2"/>
        <v>2.7</v>
      </c>
      <c r="M18" s="90"/>
      <c r="N18" s="27" t="s">
        <v>139</v>
      </c>
    </row>
    <row r="19" spans="1:9" s="27" customFormat="1" ht="12.75">
      <c r="A19" s="57">
        <v>9</v>
      </c>
      <c r="B19" s="7" t="s">
        <v>48</v>
      </c>
      <c r="C19" s="2" t="s">
        <v>49</v>
      </c>
      <c r="D19" s="5">
        <v>0.6</v>
      </c>
      <c r="E19" s="5">
        <f t="shared" si="0"/>
        <v>0.54</v>
      </c>
      <c r="F19" s="7">
        <v>2</v>
      </c>
      <c r="G19" s="53">
        <f t="shared" si="1"/>
        <v>1.2</v>
      </c>
      <c r="I19" s="5">
        <f t="shared" si="2"/>
        <v>1.08</v>
      </c>
    </row>
    <row r="20" spans="1:9" s="54" customFormat="1" ht="12.75">
      <c r="A20" s="57">
        <v>10</v>
      </c>
      <c r="B20" s="7" t="s">
        <v>50</v>
      </c>
      <c r="C20" s="2" t="s">
        <v>51</v>
      </c>
      <c r="D20" s="5">
        <v>0.6</v>
      </c>
      <c r="E20" s="5">
        <f t="shared" si="0"/>
        <v>0.54</v>
      </c>
      <c r="F20" s="7">
        <v>4</v>
      </c>
      <c r="G20" s="53">
        <f t="shared" si="1"/>
        <v>2.4</v>
      </c>
      <c r="I20" s="5">
        <f t="shared" si="2"/>
        <v>2.16</v>
      </c>
    </row>
    <row r="21" spans="1:9" s="54" customFormat="1" ht="12.75">
      <c r="A21" s="57">
        <v>11</v>
      </c>
      <c r="B21" s="55" t="s">
        <v>108</v>
      </c>
      <c r="C21" s="56" t="s">
        <v>109</v>
      </c>
      <c r="D21" s="5">
        <v>5</v>
      </c>
      <c r="E21" s="5">
        <f t="shared" si="0"/>
        <v>4.5</v>
      </c>
      <c r="F21" s="7">
        <v>2</v>
      </c>
      <c r="G21" s="53">
        <f t="shared" si="1"/>
        <v>10</v>
      </c>
      <c r="I21" s="5">
        <f t="shared" si="2"/>
        <v>9</v>
      </c>
    </row>
    <row r="22" spans="1:9" s="27" customFormat="1" ht="12.75">
      <c r="A22" s="57">
        <v>12</v>
      </c>
      <c r="B22" s="55" t="s">
        <v>52</v>
      </c>
      <c r="C22" s="56" t="s">
        <v>53</v>
      </c>
      <c r="D22" s="5">
        <v>0.6</v>
      </c>
      <c r="E22" s="5">
        <f t="shared" si="0"/>
        <v>0.54</v>
      </c>
      <c r="F22" s="7">
        <v>2</v>
      </c>
      <c r="G22" s="53">
        <f t="shared" si="1"/>
        <v>1.2</v>
      </c>
      <c r="I22" s="5">
        <f t="shared" si="2"/>
        <v>1.08</v>
      </c>
    </row>
    <row r="23" spans="1:9" s="27" customFormat="1" ht="12" customHeight="1">
      <c r="A23" s="57">
        <v>13</v>
      </c>
      <c r="B23" s="55" t="s">
        <v>54</v>
      </c>
      <c r="C23" s="56" t="s">
        <v>55</v>
      </c>
      <c r="D23" s="5">
        <v>0.6</v>
      </c>
      <c r="E23" s="5">
        <f t="shared" si="0"/>
        <v>0.54</v>
      </c>
      <c r="F23" s="7">
        <v>0</v>
      </c>
      <c r="G23" s="53">
        <f t="shared" si="1"/>
        <v>0</v>
      </c>
      <c r="I23" s="5">
        <f t="shared" si="2"/>
        <v>0</v>
      </c>
    </row>
    <row r="24" spans="1:9" s="27" customFormat="1" ht="12" customHeight="1">
      <c r="A24" s="57">
        <v>14</v>
      </c>
      <c r="B24" s="55" t="s">
        <v>56</v>
      </c>
      <c r="C24" s="56" t="s">
        <v>57</v>
      </c>
      <c r="D24" s="5">
        <v>0.6</v>
      </c>
      <c r="E24" s="5">
        <f t="shared" si="0"/>
        <v>0.54</v>
      </c>
      <c r="F24" s="7">
        <v>2</v>
      </c>
      <c r="G24" s="53">
        <f t="shared" si="1"/>
        <v>1.2</v>
      </c>
      <c r="I24" s="5">
        <f t="shared" si="2"/>
        <v>1.08</v>
      </c>
    </row>
    <row r="25" spans="1:9" s="27" customFormat="1" ht="12.75">
      <c r="A25" s="57">
        <v>15</v>
      </c>
      <c r="B25" s="55" t="s">
        <v>58</v>
      </c>
      <c r="C25" s="56" t="s">
        <v>59</v>
      </c>
      <c r="D25" s="5">
        <v>0.6</v>
      </c>
      <c r="E25" s="5">
        <f t="shared" si="0"/>
        <v>0.54</v>
      </c>
      <c r="F25" s="7">
        <v>1</v>
      </c>
      <c r="G25" s="53">
        <f t="shared" si="1"/>
        <v>0.6</v>
      </c>
      <c r="I25" s="5">
        <f t="shared" si="2"/>
        <v>0.54</v>
      </c>
    </row>
    <row r="26" spans="1:9" s="27" customFormat="1" ht="12" customHeight="1">
      <c r="A26" s="57">
        <v>16</v>
      </c>
      <c r="B26" s="7" t="s">
        <v>60</v>
      </c>
      <c r="C26" s="2" t="s">
        <v>61</v>
      </c>
      <c r="D26" s="5">
        <v>0.6</v>
      </c>
      <c r="E26" s="5">
        <f t="shared" si="0"/>
        <v>0.54</v>
      </c>
      <c r="F26" s="7">
        <v>2</v>
      </c>
      <c r="G26" s="53">
        <f t="shared" si="1"/>
        <v>1.2</v>
      </c>
      <c r="I26" s="5">
        <f t="shared" si="2"/>
        <v>1.08</v>
      </c>
    </row>
    <row r="27" spans="1:9" s="27" customFormat="1" ht="12" customHeight="1">
      <c r="A27" s="57">
        <v>17</v>
      </c>
      <c r="B27" s="7" t="s">
        <v>110</v>
      </c>
      <c r="C27" s="2" t="s">
        <v>111</v>
      </c>
      <c r="D27" s="5">
        <v>2.5</v>
      </c>
      <c r="E27" s="5">
        <f t="shared" si="0"/>
        <v>2.25</v>
      </c>
      <c r="F27" s="7">
        <v>3</v>
      </c>
      <c r="G27" s="53">
        <f t="shared" si="1"/>
        <v>7.5</v>
      </c>
      <c r="I27" s="5">
        <f t="shared" si="2"/>
        <v>6.75</v>
      </c>
    </row>
    <row r="28" spans="1:9" s="3" customFormat="1" ht="12" customHeight="1">
      <c r="A28" s="57">
        <v>18</v>
      </c>
      <c r="B28" s="7" t="s">
        <v>79</v>
      </c>
      <c r="C28" s="2" t="s">
        <v>62</v>
      </c>
      <c r="D28" s="5">
        <v>6</v>
      </c>
      <c r="E28" s="5">
        <f t="shared" si="0"/>
        <v>5.4</v>
      </c>
      <c r="F28" s="7">
        <v>1</v>
      </c>
      <c r="G28" s="5">
        <f>D28*F28</f>
        <v>6</v>
      </c>
      <c r="I28" s="5">
        <f t="shared" si="2"/>
        <v>5.4</v>
      </c>
    </row>
    <row r="29" spans="1:9" s="39" customFormat="1" ht="12" customHeight="1">
      <c r="A29" s="57">
        <v>19</v>
      </c>
      <c r="B29" s="28" t="s">
        <v>81</v>
      </c>
      <c r="C29" s="39" t="s">
        <v>82</v>
      </c>
      <c r="D29" s="35">
        <v>0</v>
      </c>
      <c r="E29" s="5">
        <f t="shared" si="0"/>
        <v>0</v>
      </c>
      <c r="F29" s="28">
        <v>1</v>
      </c>
      <c r="G29" s="35">
        <f>D29*F29</f>
        <v>0</v>
      </c>
      <c r="I29" s="5">
        <f t="shared" si="2"/>
        <v>0</v>
      </c>
    </row>
    <row r="30" spans="1:9" s="39" customFormat="1" ht="12.75">
      <c r="A30" s="57">
        <v>20</v>
      </c>
      <c r="B30" s="28" t="s">
        <v>83</v>
      </c>
      <c r="C30" s="39" t="s">
        <v>84</v>
      </c>
      <c r="D30" s="35">
        <v>0</v>
      </c>
      <c r="E30" s="5">
        <f t="shared" si="0"/>
        <v>0</v>
      </c>
      <c r="F30" s="28">
        <v>1</v>
      </c>
      <c r="G30" s="35">
        <f>D30*F30</f>
        <v>0</v>
      </c>
      <c r="I30" s="5">
        <f t="shared" si="2"/>
        <v>0</v>
      </c>
    </row>
    <row r="31" spans="1:9" s="39" customFormat="1" ht="12.75">
      <c r="A31" s="57">
        <v>21</v>
      </c>
      <c r="B31" s="28" t="s">
        <v>85</v>
      </c>
      <c r="C31" s="39" t="s">
        <v>86</v>
      </c>
      <c r="D31" s="35">
        <v>0</v>
      </c>
      <c r="E31" s="5">
        <f t="shared" si="0"/>
        <v>0</v>
      </c>
      <c r="F31" s="28">
        <v>1</v>
      </c>
      <c r="G31" s="35">
        <f>D31*F31</f>
        <v>0</v>
      </c>
      <c r="I31" s="5">
        <f t="shared" si="2"/>
        <v>0</v>
      </c>
    </row>
    <row r="32" spans="1:15" s="39" customFormat="1" ht="12" customHeight="1">
      <c r="A32" s="57">
        <v>22</v>
      </c>
      <c r="B32" s="28">
        <v>204</v>
      </c>
      <c r="C32" s="30" t="s">
        <v>87</v>
      </c>
      <c r="D32" s="35">
        <v>3</v>
      </c>
      <c r="E32" s="5">
        <f t="shared" si="0"/>
        <v>2.7</v>
      </c>
      <c r="F32" s="28">
        <v>1</v>
      </c>
      <c r="G32" s="35">
        <f>D32*F32</f>
        <v>3</v>
      </c>
      <c r="H32" s="5">
        <f>SUM(G11:G32)</f>
        <v>69.10000000000001</v>
      </c>
      <c r="I32" s="5">
        <f t="shared" si="2"/>
        <v>2.7</v>
      </c>
      <c r="J32" s="5">
        <f>SUM(I11:I32)</f>
        <v>62.19</v>
      </c>
      <c r="K32" s="5">
        <f>J32*224/1040.49</f>
        <v>13.388461205778047</v>
      </c>
      <c r="L32" s="5">
        <f>SUM(J32:K32)</f>
        <v>75.57846120577804</v>
      </c>
      <c r="M32" s="5">
        <f>L32*1735.12/1264.49</f>
        <v>103.70797681861428</v>
      </c>
      <c r="N32" s="5">
        <f>M32*119.4/1735.12</f>
        <v>7.1365279820084755</v>
      </c>
      <c r="O32" s="91">
        <f>SUM(M32:N32)</f>
        <v>110.84450480062276</v>
      </c>
    </row>
    <row r="33" spans="1:9" s="1" customFormat="1" ht="12.75">
      <c r="A33" s="19"/>
      <c r="B33" s="20" t="s">
        <v>15</v>
      </c>
      <c r="C33" s="21" t="s">
        <v>16</v>
      </c>
      <c r="D33" s="5"/>
      <c r="E33" s="5"/>
      <c r="F33" s="22"/>
      <c r="G33" s="5"/>
      <c r="I33" s="5"/>
    </row>
    <row r="34" spans="1:9" s="1" customFormat="1" ht="12.75">
      <c r="A34" s="19"/>
      <c r="B34" s="20" t="s">
        <v>5</v>
      </c>
      <c r="C34" s="21" t="s">
        <v>17</v>
      </c>
      <c r="D34" s="5"/>
      <c r="E34" s="5"/>
      <c r="F34" s="22"/>
      <c r="G34" s="5"/>
      <c r="I34" s="5"/>
    </row>
    <row r="35" spans="1:9" ht="25.5">
      <c r="A35" s="12">
        <v>1</v>
      </c>
      <c r="B35" s="12" t="s">
        <v>18</v>
      </c>
      <c r="C35" s="14" t="s">
        <v>19</v>
      </c>
      <c r="D35" s="5">
        <v>5</v>
      </c>
      <c r="E35" s="5">
        <f aca="true" t="shared" si="3" ref="E35:E41">D35*0.9</f>
        <v>4.5</v>
      </c>
      <c r="F35" s="12">
        <v>1</v>
      </c>
      <c r="G35" s="5">
        <f aca="true" t="shared" si="4" ref="G35:G41">D35*F35</f>
        <v>5</v>
      </c>
      <c r="I35" s="5">
        <f aca="true" t="shared" si="5" ref="I35:I41">E35*F35</f>
        <v>4.5</v>
      </c>
    </row>
    <row r="36" spans="1:9" ht="25.5">
      <c r="A36" s="12">
        <f aca="true" t="shared" si="6" ref="A36:A41">A35+1</f>
        <v>2</v>
      </c>
      <c r="B36" s="12">
        <v>274</v>
      </c>
      <c r="C36" s="14" t="s">
        <v>20</v>
      </c>
      <c r="D36" s="5">
        <v>5</v>
      </c>
      <c r="E36" s="5">
        <f t="shared" si="3"/>
        <v>4.5</v>
      </c>
      <c r="F36" s="12">
        <v>1</v>
      </c>
      <c r="G36" s="5">
        <f t="shared" si="4"/>
        <v>5</v>
      </c>
      <c r="I36" s="5">
        <f t="shared" si="5"/>
        <v>4.5</v>
      </c>
    </row>
    <row r="37" spans="1:9" ht="25.5">
      <c r="A37" s="12">
        <f t="shared" si="6"/>
        <v>3</v>
      </c>
      <c r="B37" s="12">
        <v>276</v>
      </c>
      <c r="C37" s="14" t="s">
        <v>21</v>
      </c>
      <c r="D37" s="5">
        <v>5</v>
      </c>
      <c r="E37" s="5">
        <f t="shared" si="3"/>
        <v>4.5</v>
      </c>
      <c r="F37" s="12">
        <v>1</v>
      </c>
      <c r="G37" s="5">
        <f t="shared" si="4"/>
        <v>5</v>
      </c>
      <c r="I37" s="5">
        <f t="shared" si="5"/>
        <v>4.5</v>
      </c>
    </row>
    <row r="38" spans="1:9" ht="25.5">
      <c r="A38" s="12">
        <f t="shared" si="6"/>
        <v>4</v>
      </c>
      <c r="B38" s="12" t="s">
        <v>22</v>
      </c>
      <c r="C38" s="14" t="s">
        <v>23</v>
      </c>
      <c r="D38" s="5">
        <v>9</v>
      </c>
      <c r="E38" s="5">
        <f t="shared" si="3"/>
        <v>8.1</v>
      </c>
      <c r="F38" s="12">
        <v>1</v>
      </c>
      <c r="G38" s="5">
        <f t="shared" si="4"/>
        <v>9</v>
      </c>
      <c r="I38" s="5">
        <f t="shared" si="5"/>
        <v>8.1</v>
      </c>
    </row>
    <row r="39" spans="1:9" ht="25.5">
      <c r="A39" s="12">
        <f t="shared" si="6"/>
        <v>5</v>
      </c>
      <c r="B39" s="12" t="s">
        <v>24</v>
      </c>
      <c r="C39" s="14" t="s">
        <v>25</v>
      </c>
      <c r="D39" s="5">
        <v>9</v>
      </c>
      <c r="E39" s="5">
        <f t="shared" si="3"/>
        <v>8.1</v>
      </c>
      <c r="F39" s="12">
        <v>1</v>
      </c>
      <c r="G39" s="5">
        <f t="shared" si="4"/>
        <v>9</v>
      </c>
      <c r="I39" s="5">
        <f t="shared" si="5"/>
        <v>8.1</v>
      </c>
    </row>
    <row r="40" spans="1:9" ht="25.5">
      <c r="A40" s="12">
        <f t="shared" si="6"/>
        <v>6</v>
      </c>
      <c r="B40" s="12" t="s">
        <v>26</v>
      </c>
      <c r="C40" s="14" t="s">
        <v>27</v>
      </c>
      <c r="D40" s="5">
        <v>10</v>
      </c>
      <c r="E40" s="5">
        <f t="shared" si="3"/>
        <v>9</v>
      </c>
      <c r="F40" s="12">
        <v>1</v>
      </c>
      <c r="G40" s="5">
        <f t="shared" si="4"/>
        <v>10</v>
      </c>
      <c r="I40" s="5">
        <f t="shared" si="5"/>
        <v>9</v>
      </c>
    </row>
    <row r="41" spans="1:15" s="75" customFormat="1" ht="25.5">
      <c r="A41" s="12">
        <f t="shared" si="6"/>
        <v>7</v>
      </c>
      <c r="B41" s="12" t="s">
        <v>28</v>
      </c>
      <c r="C41" s="14" t="s">
        <v>29</v>
      </c>
      <c r="D41" s="5">
        <v>10</v>
      </c>
      <c r="E41" s="5">
        <f t="shared" si="3"/>
        <v>9</v>
      </c>
      <c r="F41" s="12">
        <v>1</v>
      </c>
      <c r="G41" s="5">
        <f t="shared" si="4"/>
        <v>10</v>
      </c>
      <c r="H41" s="5">
        <f>SUM(G35:G41)</f>
        <v>53</v>
      </c>
      <c r="I41" s="5">
        <f t="shared" si="5"/>
        <v>9</v>
      </c>
      <c r="J41" s="5">
        <f>SUM(I35:I41)</f>
        <v>47.7</v>
      </c>
      <c r="K41" s="5">
        <f>J41*224/1040.49</f>
        <v>10.269007871291413</v>
      </c>
      <c r="L41" s="5">
        <f>SUM(J41:K41)</f>
        <v>57.96900787129142</v>
      </c>
      <c r="M41" s="5">
        <f>L41*1735.12/1264.49</f>
        <v>79.5444684715855</v>
      </c>
      <c r="N41" s="5">
        <f>M41*119.4/1735.12</f>
        <v>5.473747945679441</v>
      </c>
      <c r="O41" s="88">
        <f>SUM(M41:N41)</f>
        <v>85.01821641726494</v>
      </c>
    </row>
    <row r="42" spans="1:9" s="1" customFormat="1" ht="12.75">
      <c r="A42" s="57"/>
      <c r="B42" s="24" t="s">
        <v>15</v>
      </c>
      <c r="C42" s="25" t="s">
        <v>63</v>
      </c>
      <c r="D42" s="26"/>
      <c r="E42" s="26"/>
      <c r="F42" s="10"/>
      <c r="G42" s="11"/>
      <c r="I42" s="23"/>
    </row>
    <row r="43" spans="1:9" s="1" customFormat="1" ht="12" customHeight="1">
      <c r="A43" s="57"/>
      <c r="B43" s="24" t="s">
        <v>5</v>
      </c>
      <c r="C43" s="25" t="s">
        <v>63</v>
      </c>
      <c r="D43" s="26"/>
      <c r="E43" s="26"/>
      <c r="F43" s="10"/>
      <c r="G43" s="11"/>
      <c r="I43" s="23"/>
    </row>
    <row r="44" spans="1:9" s="3" customFormat="1" ht="12" customHeight="1">
      <c r="A44" s="57">
        <v>1</v>
      </c>
      <c r="B44" s="28" t="s">
        <v>64</v>
      </c>
      <c r="C44" s="2" t="s">
        <v>65</v>
      </c>
      <c r="D44" s="29">
        <v>5</v>
      </c>
      <c r="E44" s="5">
        <f>D44*0.9</f>
        <v>4.5</v>
      </c>
      <c r="F44" s="7">
        <v>1</v>
      </c>
      <c r="G44" s="5">
        <f>D44*F44</f>
        <v>5</v>
      </c>
      <c r="I44" s="5">
        <f>E44*F44</f>
        <v>4.5</v>
      </c>
    </row>
    <row r="45" spans="1:9" s="3" customFormat="1" ht="12" customHeight="1">
      <c r="A45" s="57">
        <v>2</v>
      </c>
      <c r="B45" s="28" t="s">
        <v>66</v>
      </c>
      <c r="C45" s="30" t="s">
        <v>67</v>
      </c>
      <c r="D45" s="29">
        <v>5</v>
      </c>
      <c r="E45" s="5">
        <f>D45*0.9</f>
        <v>4.5</v>
      </c>
      <c r="F45" s="7">
        <v>1</v>
      </c>
      <c r="G45" s="5">
        <f>D45*F45</f>
        <v>5</v>
      </c>
      <c r="I45" s="5">
        <f>E45*F45</f>
        <v>4.5</v>
      </c>
    </row>
    <row r="46" spans="1:9" s="3" customFormat="1" ht="12" customHeight="1">
      <c r="A46" s="57">
        <v>3</v>
      </c>
      <c r="B46" s="7" t="s">
        <v>68</v>
      </c>
      <c r="C46" s="2" t="s">
        <v>69</v>
      </c>
      <c r="D46" s="29">
        <v>5</v>
      </c>
      <c r="E46" s="5">
        <f>D46*0.9</f>
        <v>4.5</v>
      </c>
      <c r="F46" s="7">
        <v>1</v>
      </c>
      <c r="G46" s="5">
        <f>D46*F46</f>
        <v>5</v>
      </c>
      <c r="I46" s="5">
        <f>E46*F46</f>
        <v>4.5</v>
      </c>
    </row>
    <row r="47" spans="1:15" s="3" customFormat="1" ht="12" customHeight="1">
      <c r="A47" s="57">
        <v>4</v>
      </c>
      <c r="B47" s="28" t="s">
        <v>70</v>
      </c>
      <c r="C47" s="30" t="s">
        <v>71</v>
      </c>
      <c r="D47" s="29">
        <v>5</v>
      </c>
      <c r="E47" s="5">
        <f>D47*0.9</f>
        <v>4.5</v>
      </c>
      <c r="F47" s="7">
        <v>1</v>
      </c>
      <c r="G47" s="5">
        <f>D47*F47</f>
        <v>5</v>
      </c>
      <c r="H47" s="5">
        <f>SUM(G44:G47)</f>
        <v>20</v>
      </c>
      <c r="I47" s="5">
        <f>E47*F47</f>
        <v>4.5</v>
      </c>
      <c r="J47" s="5">
        <f>SUM(I44:I47)</f>
        <v>18</v>
      </c>
      <c r="K47" s="5">
        <f>J47*224/1040.49</f>
        <v>3.875097309921287</v>
      </c>
      <c r="L47" s="5">
        <f>SUM(J47:K47)</f>
        <v>21.875097309921287</v>
      </c>
      <c r="M47" s="5">
        <f>L47*1735.12/1264.49</f>
        <v>30.016780555315286</v>
      </c>
      <c r="N47" s="5">
        <f>M47*119.4/1735.12</f>
        <v>2.065565262520544</v>
      </c>
      <c r="O47" s="88">
        <f>SUM(M47:N47)</f>
        <v>32.08234581783583</v>
      </c>
    </row>
    <row r="48" spans="1:9" ht="12.75">
      <c r="A48" s="40"/>
      <c r="B48" s="41" t="s">
        <v>15</v>
      </c>
      <c r="C48" s="25" t="s">
        <v>88</v>
      </c>
      <c r="D48" s="42"/>
      <c r="E48" s="42"/>
      <c r="F48" s="42"/>
      <c r="G48" s="43"/>
      <c r="I48" s="71"/>
    </row>
    <row r="49" spans="1:9" ht="12.75">
      <c r="A49" s="44"/>
      <c r="B49" s="41" t="s">
        <v>80</v>
      </c>
      <c r="C49" s="25" t="s">
        <v>89</v>
      </c>
      <c r="D49" s="26"/>
      <c r="E49" s="26"/>
      <c r="F49" s="26"/>
      <c r="G49" s="10"/>
      <c r="I49" s="71"/>
    </row>
    <row r="50" spans="1:9" s="3" customFormat="1" ht="12" customHeight="1">
      <c r="A50" s="9">
        <v>1</v>
      </c>
      <c r="B50" s="7" t="s">
        <v>79</v>
      </c>
      <c r="C50" s="2" t="s">
        <v>62</v>
      </c>
      <c r="D50" s="5">
        <v>6</v>
      </c>
      <c r="E50" s="5">
        <f>D50*0.9</f>
        <v>5.4</v>
      </c>
      <c r="F50" s="7">
        <v>3</v>
      </c>
      <c r="G50" s="5">
        <f>D50*F50</f>
        <v>18</v>
      </c>
      <c r="I50" s="5">
        <f>E50*F50</f>
        <v>16.200000000000003</v>
      </c>
    </row>
    <row r="51" spans="1:15" ht="12.75">
      <c r="A51" s="9">
        <v>2</v>
      </c>
      <c r="B51" s="7">
        <v>511</v>
      </c>
      <c r="C51" s="2" t="s">
        <v>76</v>
      </c>
      <c r="D51" s="5">
        <v>0.6</v>
      </c>
      <c r="E51" s="5">
        <f>D51*0.9</f>
        <v>0.54</v>
      </c>
      <c r="F51" s="38">
        <v>40</v>
      </c>
      <c r="G51" s="5">
        <f>D51*F51</f>
        <v>24</v>
      </c>
      <c r="H51" s="5">
        <f>SUM(G50:G51)</f>
        <v>42</v>
      </c>
      <c r="I51" s="5">
        <f>E51*F51</f>
        <v>21.6</v>
      </c>
      <c r="J51" s="5">
        <f>SUM(I50:I51)</f>
        <v>37.800000000000004</v>
      </c>
      <c r="K51" s="5">
        <f>J51*224/1040.49</f>
        <v>8.137704350834703</v>
      </c>
      <c r="L51" s="5">
        <f>SUM(J51:K51)</f>
        <v>45.93770435083471</v>
      </c>
      <c r="M51" s="5">
        <f>L51*1735.12/1264.49</f>
        <v>63.0352391661621</v>
      </c>
      <c r="N51" s="5">
        <f>M51*119.4/1735.12</f>
        <v>4.337687051293142</v>
      </c>
      <c r="O51" s="88">
        <f>SUM(M51:N51)</f>
        <v>67.37292621745524</v>
      </c>
    </row>
    <row r="52" spans="1:9" s="1" customFormat="1" ht="12.75">
      <c r="A52" s="23"/>
      <c r="B52" s="24" t="s">
        <v>15</v>
      </c>
      <c r="C52" s="25" t="s">
        <v>90</v>
      </c>
      <c r="D52" s="45"/>
      <c r="E52" s="5"/>
      <c r="F52" s="33"/>
      <c r="G52" s="46"/>
      <c r="I52" s="5"/>
    </row>
    <row r="53" spans="1:9" s="1" customFormat="1" ht="12" customHeight="1">
      <c r="A53" s="23"/>
      <c r="B53" s="24" t="s">
        <v>5</v>
      </c>
      <c r="C53" s="25" t="s">
        <v>91</v>
      </c>
      <c r="D53" s="45"/>
      <c r="E53" s="5"/>
      <c r="F53" s="33"/>
      <c r="G53" s="46"/>
      <c r="I53" s="5"/>
    </row>
    <row r="54" spans="1:9" s="3" customFormat="1" ht="12.75">
      <c r="A54" s="9">
        <v>1</v>
      </c>
      <c r="B54" s="28" t="s">
        <v>92</v>
      </c>
      <c r="C54" s="2" t="s">
        <v>93</v>
      </c>
      <c r="D54" s="29">
        <v>5</v>
      </c>
      <c r="E54" s="5">
        <f>D54*0.9</f>
        <v>4.5</v>
      </c>
      <c r="F54" s="7">
        <v>1</v>
      </c>
      <c r="G54" s="5">
        <f>D54*F54</f>
        <v>5</v>
      </c>
      <c r="I54" s="5">
        <f>E54*F54</f>
        <v>4.5</v>
      </c>
    </row>
    <row r="55" spans="1:15" s="3" customFormat="1" ht="12" customHeight="1">
      <c r="A55" s="9">
        <v>2</v>
      </c>
      <c r="B55" s="28" t="s">
        <v>95</v>
      </c>
      <c r="C55" s="30" t="s">
        <v>94</v>
      </c>
      <c r="D55" s="29">
        <v>5</v>
      </c>
      <c r="E55" s="5">
        <f>D55*0.9</f>
        <v>4.5</v>
      </c>
      <c r="F55" s="7">
        <v>1</v>
      </c>
      <c r="G55" s="5">
        <f>D55*F55</f>
        <v>5</v>
      </c>
      <c r="H55" s="5">
        <f>SUM(G54:G55)</f>
        <v>10</v>
      </c>
      <c r="I55" s="5">
        <f>E55*F55</f>
        <v>4.5</v>
      </c>
      <c r="J55" s="5">
        <f>SUM(I54:I55)</f>
        <v>9</v>
      </c>
      <c r="K55" s="5">
        <f>J55*224/1040.49</f>
        <v>1.9375486549606435</v>
      </c>
      <c r="L55" s="5">
        <f>SUM(J55:K55)</f>
        <v>10.937548654960644</v>
      </c>
      <c r="M55" s="5">
        <f>L55*1735.12/1264.49</f>
        <v>15.008390277657643</v>
      </c>
      <c r="N55" s="5">
        <f>M55*119.4/1735.12</f>
        <v>1.032782631260272</v>
      </c>
      <c r="O55" s="88">
        <f>SUM(M55:N55)</f>
        <v>16.041172908917915</v>
      </c>
    </row>
    <row r="56" spans="1:9" s="1" customFormat="1" ht="12" customHeight="1">
      <c r="A56" s="23"/>
      <c r="B56" s="24" t="s">
        <v>15</v>
      </c>
      <c r="C56" s="25" t="s">
        <v>96</v>
      </c>
      <c r="D56" s="26"/>
      <c r="E56" s="5"/>
      <c r="F56" s="10"/>
      <c r="G56" s="11"/>
      <c r="I56" s="5"/>
    </row>
    <row r="57" spans="1:9" s="1" customFormat="1" ht="12" customHeight="1">
      <c r="A57" s="23"/>
      <c r="B57" s="24" t="s">
        <v>5</v>
      </c>
      <c r="C57" s="25" t="s">
        <v>97</v>
      </c>
      <c r="D57" s="26"/>
      <c r="E57" s="5"/>
      <c r="F57" s="10"/>
      <c r="G57" s="11"/>
      <c r="I57" s="5"/>
    </row>
    <row r="58" spans="1:9" s="3" customFormat="1" ht="12.75">
      <c r="A58" s="9">
        <v>1</v>
      </c>
      <c r="B58" s="7" t="s">
        <v>18</v>
      </c>
      <c r="C58" s="47" t="s">
        <v>98</v>
      </c>
      <c r="D58" s="5">
        <v>5</v>
      </c>
      <c r="E58" s="5">
        <f>D58*0.9</f>
        <v>4.5</v>
      </c>
      <c r="F58" s="7">
        <v>2</v>
      </c>
      <c r="G58" s="5">
        <f>D58*F58</f>
        <v>10</v>
      </c>
      <c r="I58" s="5">
        <f>E58*F58</f>
        <v>9</v>
      </c>
    </row>
    <row r="59" spans="1:9" s="3" customFormat="1" ht="12" customHeight="1">
      <c r="A59" s="9">
        <v>2</v>
      </c>
      <c r="B59" s="7" t="s">
        <v>70</v>
      </c>
      <c r="C59" s="47" t="s">
        <v>71</v>
      </c>
      <c r="D59" s="5">
        <v>5</v>
      </c>
      <c r="E59" s="5">
        <f>D59*0.9</f>
        <v>4.5</v>
      </c>
      <c r="F59" s="7">
        <v>2</v>
      </c>
      <c r="G59" s="5">
        <f>D59*F59</f>
        <v>10</v>
      </c>
      <c r="I59" s="5">
        <f>E59*F59</f>
        <v>9</v>
      </c>
    </row>
    <row r="60" spans="1:9" s="3" customFormat="1" ht="12.75">
      <c r="A60" s="9">
        <v>3</v>
      </c>
      <c r="B60" s="7" t="s">
        <v>95</v>
      </c>
      <c r="C60" s="52" t="s">
        <v>99</v>
      </c>
      <c r="D60" s="5">
        <v>5</v>
      </c>
      <c r="E60" s="5">
        <f>D60*0.9</f>
        <v>4.5</v>
      </c>
      <c r="F60" s="7">
        <v>1</v>
      </c>
      <c r="G60" s="5">
        <f>D60*F60</f>
        <v>5</v>
      </c>
      <c r="I60" s="5">
        <f>E60*F60</f>
        <v>4.5</v>
      </c>
    </row>
    <row r="61" spans="1:9" s="3" customFormat="1" ht="12" customHeight="1">
      <c r="A61" s="9">
        <v>4</v>
      </c>
      <c r="B61" s="7" t="s">
        <v>66</v>
      </c>
      <c r="C61" s="47" t="s">
        <v>67</v>
      </c>
      <c r="D61" s="5">
        <v>5</v>
      </c>
      <c r="E61" s="5">
        <f>D61*0.9</f>
        <v>4.5</v>
      </c>
      <c r="F61" s="7">
        <v>1</v>
      </c>
      <c r="G61" s="5">
        <f>D61*F61</f>
        <v>5</v>
      </c>
      <c r="I61" s="5">
        <f>E61*F61</f>
        <v>4.5</v>
      </c>
    </row>
    <row r="62" spans="1:15" s="3" customFormat="1" ht="12" customHeight="1">
      <c r="A62" s="9">
        <v>5</v>
      </c>
      <c r="B62" s="7">
        <v>1555</v>
      </c>
      <c r="C62" s="2" t="s">
        <v>100</v>
      </c>
      <c r="D62" s="5">
        <v>24</v>
      </c>
      <c r="E62" s="16">
        <f>D62*0.9</f>
        <v>21.6</v>
      </c>
      <c r="F62" s="7">
        <v>1</v>
      </c>
      <c r="G62" s="5">
        <f>D62*F62</f>
        <v>24</v>
      </c>
      <c r="H62" s="5">
        <f>SUM(G58:G62)</f>
        <v>54</v>
      </c>
      <c r="I62" s="5">
        <f>E62*F62</f>
        <v>21.6</v>
      </c>
      <c r="J62" s="5">
        <f>SUM(I58:I62)</f>
        <v>48.6</v>
      </c>
      <c r="K62" s="5">
        <f>J62*224/1040.49</f>
        <v>10.462762736787475</v>
      </c>
      <c r="L62" s="5">
        <f>SUM(J62:K62)</f>
        <v>59.06276273678748</v>
      </c>
      <c r="M62" s="5">
        <f>L62*1735.12/1264.49</f>
        <v>81.04530749935125</v>
      </c>
      <c r="N62" s="5">
        <f>M62*119.4/1735.12</f>
        <v>5.577026208805466</v>
      </c>
      <c r="O62" s="91">
        <f>SUM(M62:N62)</f>
        <v>86.62233370815672</v>
      </c>
    </row>
    <row r="63" spans="1:13" ht="12.75" customHeight="1">
      <c r="A63" s="34"/>
      <c r="B63" s="92" t="s">
        <v>15</v>
      </c>
      <c r="C63" s="93" t="s">
        <v>140</v>
      </c>
      <c r="D63" s="94"/>
      <c r="E63" s="94"/>
      <c r="F63" s="95"/>
      <c r="G63" s="96"/>
      <c r="H63" s="97"/>
      <c r="I63" s="71"/>
      <c r="J63" s="71"/>
      <c r="K63" s="5"/>
      <c r="L63" s="5"/>
      <c r="M63" s="5"/>
    </row>
    <row r="64" spans="1:13" ht="12.75" customHeight="1">
      <c r="A64" s="34"/>
      <c r="B64" s="92" t="s">
        <v>80</v>
      </c>
      <c r="C64" s="93" t="s">
        <v>141</v>
      </c>
      <c r="D64" s="94"/>
      <c r="E64" s="94"/>
      <c r="F64" s="95"/>
      <c r="G64" s="96"/>
      <c r="H64" s="97"/>
      <c r="I64" s="71"/>
      <c r="J64" s="71"/>
      <c r="K64" s="5"/>
      <c r="L64" s="5"/>
      <c r="M64" s="5"/>
    </row>
    <row r="65" spans="1:15" ht="12.75">
      <c r="A65" s="9">
        <v>1</v>
      </c>
      <c r="B65" s="7">
        <v>511</v>
      </c>
      <c r="C65" s="2" t="s">
        <v>76</v>
      </c>
      <c r="D65" s="5">
        <v>0.6</v>
      </c>
      <c r="E65" s="16">
        <f>D65*0.9</f>
        <v>0.54</v>
      </c>
      <c r="F65" s="7">
        <v>20</v>
      </c>
      <c r="G65" s="5">
        <f>D65*F65</f>
        <v>12</v>
      </c>
      <c r="H65" s="5">
        <v>12</v>
      </c>
      <c r="I65" s="5">
        <f>E65*F65</f>
        <v>10.8</v>
      </c>
      <c r="J65" s="71">
        <v>10.8</v>
      </c>
      <c r="K65" s="5">
        <f>J65*224/1040.49</f>
        <v>2.3250583859527727</v>
      </c>
      <c r="L65" s="5">
        <f>SUM(J65:K65)</f>
        <v>13.125058385952773</v>
      </c>
      <c r="M65" s="5">
        <f>L65*1735.12/1264.49</f>
        <v>18.01006833318917</v>
      </c>
      <c r="N65" s="5">
        <f>M65*119.4/1735.12</f>
        <v>1.239339157512326</v>
      </c>
      <c r="O65" s="88">
        <f>SUM(M65:N65)</f>
        <v>19.249407490701497</v>
      </c>
    </row>
    <row r="66" spans="1:9" s="1" customFormat="1" ht="12" customHeight="1">
      <c r="A66" s="23"/>
      <c r="B66" s="63" t="s">
        <v>15</v>
      </c>
      <c r="C66" s="64" t="s">
        <v>122</v>
      </c>
      <c r="D66" s="26"/>
      <c r="E66" s="26"/>
      <c r="F66" s="33"/>
      <c r="G66" s="10"/>
      <c r="I66" s="23"/>
    </row>
    <row r="67" spans="1:9" s="1" customFormat="1" ht="12" customHeight="1">
      <c r="A67" s="23"/>
      <c r="B67" s="63" t="s">
        <v>5</v>
      </c>
      <c r="C67" s="64" t="s">
        <v>123</v>
      </c>
      <c r="D67" s="26"/>
      <c r="E67" s="26"/>
      <c r="F67" s="33"/>
      <c r="G67" s="10"/>
      <c r="I67" s="23"/>
    </row>
    <row r="68" spans="1:15" s="3" customFormat="1" ht="12" customHeight="1">
      <c r="A68" s="34">
        <v>1</v>
      </c>
      <c r="B68" s="28">
        <v>234</v>
      </c>
      <c r="C68" s="30" t="s">
        <v>117</v>
      </c>
      <c r="D68" s="35">
        <v>85</v>
      </c>
      <c r="E68" s="16">
        <f>D68*0.9</f>
        <v>76.5</v>
      </c>
      <c r="F68" s="7">
        <v>1</v>
      </c>
      <c r="G68" s="53">
        <f>D68*F68</f>
        <v>85</v>
      </c>
      <c r="H68" s="5">
        <v>85</v>
      </c>
      <c r="I68" s="5">
        <f>E68*F68</f>
        <v>76.5</v>
      </c>
      <c r="J68" s="5">
        <v>76.5</v>
      </c>
      <c r="K68" s="5">
        <f>J68*224/1040.49</f>
        <v>16.46916356716547</v>
      </c>
      <c r="L68" s="5">
        <f>SUM(J68:K68)</f>
        <v>92.96916356716547</v>
      </c>
      <c r="M68" s="5">
        <f>L68*1735.12/1264.49</f>
        <v>127.57131736008995</v>
      </c>
      <c r="N68" s="5">
        <f>M68*119.4/1735.12</f>
        <v>8.77865236571231</v>
      </c>
      <c r="O68" s="91">
        <f>SUM(M68:N68)</f>
        <v>136.34996972580225</v>
      </c>
    </row>
    <row r="69" spans="1:9" s="27" customFormat="1" ht="12" customHeight="1">
      <c r="A69" s="7"/>
      <c r="B69" s="7"/>
      <c r="C69" s="59" t="s">
        <v>118</v>
      </c>
      <c r="D69" s="18" t="s">
        <v>119</v>
      </c>
      <c r="E69" s="18"/>
      <c r="F69" s="60"/>
      <c r="G69" s="60"/>
      <c r="I69" s="60"/>
    </row>
    <row r="70" spans="1:9" s="27" customFormat="1" ht="12" customHeight="1">
      <c r="A70" s="7"/>
      <c r="B70" s="7"/>
      <c r="C70" s="61" t="s">
        <v>120</v>
      </c>
      <c r="D70" s="17"/>
      <c r="E70" s="17"/>
      <c r="F70" s="7"/>
      <c r="G70" s="5"/>
      <c r="I70" s="60"/>
    </row>
    <row r="71" spans="1:9" s="27" customFormat="1" ht="12" customHeight="1">
      <c r="A71" s="7"/>
      <c r="B71" s="7"/>
      <c r="C71" s="62" t="s">
        <v>121</v>
      </c>
      <c r="D71" s="17"/>
      <c r="E71" s="17"/>
      <c r="F71" s="7"/>
      <c r="G71" s="60"/>
      <c r="I71" s="60"/>
    </row>
    <row r="72" spans="1:6" s="1" customFormat="1" ht="12" customHeight="1">
      <c r="A72" s="23"/>
      <c r="B72" s="24" t="s">
        <v>15</v>
      </c>
      <c r="C72" s="25" t="s">
        <v>135</v>
      </c>
      <c r="D72" s="26"/>
      <c r="E72" s="10"/>
      <c r="F72" s="11"/>
    </row>
    <row r="73" spans="1:6" s="1" customFormat="1" ht="12" customHeight="1">
      <c r="A73" s="23"/>
      <c r="B73" s="24" t="s">
        <v>5</v>
      </c>
      <c r="C73" s="86" t="s">
        <v>136</v>
      </c>
      <c r="D73" s="26"/>
      <c r="E73" s="10"/>
      <c r="F73" s="11"/>
    </row>
    <row r="74" spans="1:15" s="84" customFormat="1" ht="12" customHeight="1">
      <c r="A74" s="9">
        <v>1</v>
      </c>
      <c r="B74" s="7" t="s">
        <v>137</v>
      </c>
      <c r="C74" s="2" t="s">
        <v>107</v>
      </c>
      <c r="D74" s="17">
        <v>90</v>
      </c>
      <c r="E74" s="16">
        <f>D74*0.9</f>
        <v>81</v>
      </c>
      <c r="F74" s="7">
        <v>1</v>
      </c>
      <c r="G74" s="5">
        <f>D74*F74</f>
        <v>90</v>
      </c>
      <c r="H74" s="5">
        <v>90</v>
      </c>
      <c r="I74" s="5">
        <f>E74*F74</f>
        <v>81</v>
      </c>
      <c r="J74" s="85">
        <v>81</v>
      </c>
      <c r="K74" s="5">
        <f>J74*224/1040.49</f>
        <v>17.437937894645792</v>
      </c>
      <c r="L74" s="5">
        <f>SUM(J74:K74)</f>
        <v>98.43793789464578</v>
      </c>
      <c r="M74" s="5">
        <f>L74*1735.12/1264.49</f>
        <v>135.07551249891878</v>
      </c>
      <c r="N74" s="5">
        <f>M74*119.4/1735.12</f>
        <v>9.295043681342445</v>
      </c>
      <c r="O74" s="91">
        <f>SUM(M74:N74)</f>
        <v>144.37055618026122</v>
      </c>
    </row>
    <row r="75" spans="1:9" s="3" customFormat="1" ht="12" customHeight="1">
      <c r="A75" s="9"/>
      <c r="B75" s="10" t="s">
        <v>72</v>
      </c>
      <c r="C75" s="31" t="s">
        <v>73</v>
      </c>
      <c r="D75" s="32"/>
      <c r="E75" s="32"/>
      <c r="F75" s="37"/>
      <c r="G75" s="33"/>
      <c r="I75" s="72"/>
    </row>
    <row r="76" spans="1:15" ht="12.75">
      <c r="A76" s="34">
        <v>1</v>
      </c>
      <c r="B76" s="7" t="s">
        <v>74</v>
      </c>
      <c r="C76" s="2" t="s">
        <v>75</v>
      </c>
      <c r="D76" s="5">
        <v>24</v>
      </c>
      <c r="E76" s="16">
        <f aca="true" t="shared" si="7" ref="E76:E88">D76*0.9</f>
        <v>21.6</v>
      </c>
      <c r="F76" s="7">
        <v>1</v>
      </c>
      <c r="G76" s="5">
        <f>D76*F76</f>
        <v>24</v>
      </c>
      <c r="I76" s="5">
        <f aca="true" t="shared" si="8" ref="I76:I88">E76*F76</f>
        <v>21.6</v>
      </c>
      <c r="J76" s="71">
        <v>21.6</v>
      </c>
      <c r="K76" s="5">
        <f>J76*224/1040.49</f>
        <v>4.650116771905545</v>
      </c>
      <c r="L76" s="5">
        <f>SUM(J76:K76)</f>
        <v>26.250116771905546</v>
      </c>
      <c r="M76" s="5">
        <f>L76*1735.12/1264.49</f>
        <v>36.02013666637834</v>
      </c>
      <c r="N76" s="5">
        <f>M76*119.4/1735.12</f>
        <v>2.478678315024652</v>
      </c>
      <c r="O76" s="5">
        <f>SUM(M76:N76)</f>
        <v>38.498814981402994</v>
      </c>
    </row>
    <row r="77" spans="1:15" s="3" customFormat="1" ht="12.75">
      <c r="A77" s="9">
        <v>2</v>
      </c>
      <c r="B77" s="7">
        <v>1555</v>
      </c>
      <c r="C77" s="2" t="s">
        <v>62</v>
      </c>
      <c r="D77" s="5">
        <v>24</v>
      </c>
      <c r="E77" s="16">
        <f t="shared" si="7"/>
        <v>21.6</v>
      </c>
      <c r="F77" s="7">
        <v>1</v>
      </c>
      <c r="G77" s="5">
        <f>D77*F77</f>
        <v>24</v>
      </c>
      <c r="I77" s="5">
        <f t="shared" si="8"/>
        <v>21.6</v>
      </c>
      <c r="J77" s="72">
        <v>21.6</v>
      </c>
      <c r="K77" s="5">
        <f aca="true" t="shared" si="9" ref="K77:K88">J77*224/1040.49</f>
        <v>4.650116771905545</v>
      </c>
      <c r="L77" s="5">
        <f aca="true" t="shared" si="10" ref="L77:L88">SUM(J77:K77)</f>
        <v>26.250116771905546</v>
      </c>
      <c r="M77" s="5">
        <f aca="true" t="shared" si="11" ref="M77:M88">L77*1735.12/1264.49</f>
        <v>36.02013666637834</v>
      </c>
      <c r="N77" s="5">
        <f aca="true" t="shared" si="12" ref="N77:N88">M77*119.4/1735.12</f>
        <v>2.478678315024652</v>
      </c>
      <c r="O77" s="5">
        <f aca="true" t="shared" si="13" ref="O77:O88">SUM(M77:N77)</f>
        <v>38.498814981402994</v>
      </c>
    </row>
    <row r="78" spans="1:15" ht="12.75">
      <c r="A78" s="34">
        <v>3</v>
      </c>
      <c r="B78" s="48">
        <v>262</v>
      </c>
      <c r="C78" s="49" t="s">
        <v>104</v>
      </c>
      <c r="D78" s="50">
        <v>12.5</v>
      </c>
      <c r="E78" s="16">
        <f t="shared" si="7"/>
        <v>11.25</v>
      </c>
      <c r="F78" s="7">
        <v>2</v>
      </c>
      <c r="G78" s="5">
        <f>D78*F78</f>
        <v>25</v>
      </c>
      <c r="I78" s="5">
        <f t="shared" si="8"/>
        <v>22.5</v>
      </c>
      <c r="J78" s="71">
        <v>22.5</v>
      </c>
      <c r="K78" s="5">
        <f t="shared" si="9"/>
        <v>4.843871637401609</v>
      </c>
      <c r="L78" s="5">
        <f t="shared" si="10"/>
        <v>27.34387163740161</v>
      </c>
      <c r="M78" s="5">
        <f t="shared" si="11"/>
        <v>37.5209756941441</v>
      </c>
      <c r="N78" s="5">
        <f t="shared" si="12"/>
        <v>2.581956578150679</v>
      </c>
      <c r="O78" s="5">
        <f t="shared" si="13"/>
        <v>40.10293227229478</v>
      </c>
    </row>
    <row r="79" spans="1:15" s="3" customFormat="1" ht="12.75">
      <c r="A79" s="7">
        <v>5</v>
      </c>
      <c r="B79" s="28">
        <v>269</v>
      </c>
      <c r="C79" s="30" t="s">
        <v>77</v>
      </c>
      <c r="D79" s="35">
        <v>40</v>
      </c>
      <c r="E79" s="77">
        <f t="shared" si="7"/>
        <v>36</v>
      </c>
      <c r="F79" s="7">
        <v>1</v>
      </c>
      <c r="G79" s="5">
        <f>D79*F79</f>
        <v>40</v>
      </c>
      <c r="H79" s="27"/>
      <c r="I79" s="5">
        <f t="shared" si="8"/>
        <v>36</v>
      </c>
      <c r="J79" s="60">
        <v>36</v>
      </c>
      <c r="K79" s="5">
        <f t="shared" si="9"/>
        <v>7.750194619842574</v>
      </c>
      <c r="L79" s="5">
        <f t="shared" si="10"/>
        <v>43.750194619842574</v>
      </c>
      <c r="M79" s="5">
        <f t="shared" si="11"/>
        <v>60.03356111063057</v>
      </c>
      <c r="N79" s="5">
        <f t="shared" si="12"/>
        <v>4.131130525041088</v>
      </c>
      <c r="O79" s="5">
        <f t="shared" si="13"/>
        <v>64.16469163567166</v>
      </c>
    </row>
    <row r="80" spans="1:15" s="36" customFormat="1" ht="12.75">
      <c r="A80" s="78">
        <v>6</v>
      </c>
      <c r="B80" s="28">
        <v>289</v>
      </c>
      <c r="C80" s="30" t="s">
        <v>78</v>
      </c>
      <c r="D80" s="29">
        <v>60</v>
      </c>
      <c r="E80" s="77">
        <f t="shared" si="7"/>
        <v>54</v>
      </c>
      <c r="F80" s="79">
        <v>1</v>
      </c>
      <c r="G80" s="5">
        <f>D80*F80</f>
        <v>60</v>
      </c>
      <c r="H80" s="80"/>
      <c r="I80" s="5">
        <f t="shared" si="8"/>
        <v>54</v>
      </c>
      <c r="J80" s="81">
        <v>54</v>
      </c>
      <c r="K80" s="5">
        <f t="shared" si="9"/>
        <v>11.625291929763861</v>
      </c>
      <c r="L80" s="5">
        <f t="shared" si="10"/>
        <v>65.62529192976386</v>
      </c>
      <c r="M80" s="5">
        <f t="shared" si="11"/>
        <v>90.05034166594585</v>
      </c>
      <c r="N80" s="5">
        <f t="shared" si="12"/>
        <v>6.19669578756163</v>
      </c>
      <c r="O80" s="5">
        <f t="shared" si="13"/>
        <v>96.24703745350749</v>
      </c>
    </row>
    <row r="81" spans="1:15" ht="12.75">
      <c r="A81" s="7">
        <v>7</v>
      </c>
      <c r="B81" s="82" t="s">
        <v>10</v>
      </c>
      <c r="C81" s="83" t="s">
        <v>11</v>
      </c>
      <c r="D81" s="29">
        <v>60</v>
      </c>
      <c r="E81" s="77">
        <f t="shared" si="7"/>
        <v>54</v>
      </c>
      <c r="F81" s="82">
        <v>1</v>
      </c>
      <c r="G81" s="5">
        <f>F81*D81</f>
        <v>60</v>
      </c>
      <c r="H81" s="58"/>
      <c r="I81" s="5">
        <f t="shared" si="8"/>
        <v>54</v>
      </c>
      <c r="J81" s="76">
        <v>54</v>
      </c>
      <c r="K81" s="5">
        <f t="shared" si="9"/>
        <v>11.625291929763861</v>
      </c>
      <c r="L81" s="5">
        <f t="shared" si="10"/>
        <v>65.62529192976386</v>
      </c>
      <c r="M81" s="5">
        <f t="shared" si="11"/>
        <v>90.05034166594585</v>
      </c>
      <c r="N81" s="5">
        <f t="shared" si="12"/>
        <v>6.19669578756163</v>
      </c>
      <c r="O81" s="5">
        <f t="shared" si="13"/>
        <v>96.24703745350749</v>
      </c>
    </row>
    <row r="82" spans="1:15" s="36" customFormat="1" ht="12.75">
      <c r="A82" s="78">
        <v>8</v>
      </c>
      <c r="B82" s="28">
        <v>310</v>
      </c>
      <c r="C82" s="30" t="s">
        <v>14</v>
      </c>
      <c r="D82" s="35">
        <v>43</v>
      </c>
      <c r="E82" s="77">
        <f t="shared" si="7"/>
        <v>38.7</v>
      </c>
      <c r="F82" s="79">
        <v>1</v>
      </c>
      <c r="G82" s="5">
        <f aca="true" t="shared" si="14" ref="G82:G88">D82*F82</f>
        <v>43</v>
      </c>
      <c r="H82" s="80"/>
      <c r="I82" s="5">
        <f t="shared" si="8"/>
        <v>38.7</v>
      </c>
      <c r="J82" s="81">
        <v>38.7</v>
      </c>
      <c r="K82" s="5">
        <f t="shared" si="9"/>
        <v>8.331459216330769</v>
      </c>
      <c r="L82" s="5">
        <f t="shared" si="10"/>
        <v>47.031459216330774</v>
      </c>
      <c r="M82" s="5">
        <f t="shared" si="11"/>
        <v>64.53607819392786</v>
      </c>
      <c r="N82" s="5">
        <f t="shared" si="12"/>
        <v>4.440965314419168</v>
      </c>
      <c r="O82" s="5">
        <f t="shared" si="13"/>
        <v>68.97704350834704</v>
      </c>
    </row>
    <row r="83" spans="1:15" s="36" customFormat="1" ht="12.75">
      <c r="A83" s="78">
        <v>9</v>
      </c>
      <c r="B83" s="28" t="s">
        <v>101</v>
      </c>
      <c r="C83" s="30" t="s">
        <v>134</v>
      </c>
      <c r="D83" s="35">
        <v>24</v>
      </c>
      <c r="E83" s="77">
        <f t="shared" si="7"/>
        <v>21.6</v>
      </c>
      <c r="F83" s="79">
        <v>1</v>
      </c>
      <c r="G83" s="5">
        <f t="shared" si="14"/>
        <v>24</v>
      </c>
      <c r="H83" s="80"/>
      <c r="I83" s="5">
        <f t="shared" si="8"/>
        <v>21.6</v>
      </c>
      <c r="J83" s="81">
        <v>21.6</v>
      </c>
      <c r="K83" s="5">
        <f t="shared" si="9"/>
        <v>4.650116771905545</v>
      </c>
      <c r="L83" s="5">
        <f t="shared" si="10"/>
        <v>26.250116771905546</v>
      </c>
      <c r="M83" s="5">
        <f t="shared" si="11"/>
        <v>36.02013666637834</v>
      </c>
      <c r="N83" s="5">
        <f t="shared" si="12"/>
        <v>2.478678315024652</v>
      </c>
      <c r="O83" s="5">
        <f t="shared" si="13"/>
        <v>38.498814981402994</v>
      </c>
    </row>
    <row r="84" spans="1:15" s="36" customFormat="1" ht="25.5">
      <c r="A84" s="78">
        <v>10</v>
      </c>
      <c r="B84" s="28" t="s">
        <v>102</v>
      </c>
      <c r="C84" s="30" t="s">
        <v>103</v>
      </c>
      <c r="D84" s="35">
        <v>24</v>
      </c>
      <c r="E84" s="77">
        <f t="shared" si="7"/>
        <v>21.6</v>
      </c>
      <c r="F84" s="79">
        <v>1</v>
      </c>
      <c r="G84" s="5">
        <f t="shared" si="14"/>
        <v>24</v>
      </c>
      <c r="H84" s="80"/>
      <c r="I84" s="5">
        <f t="shared" si="8"/>
        <v>21.6</v>
      </c>
      <c r="J84" s="81">
        <v>21.6</v>
      </c>
      <c r="K84" s="5">
        <f t="shared" si="9"/>
        <v>4.650116771905545</v>
      </c>
      <c r="L84" s="5">
        <f t="shared" si="10"/>
        <v>26.250116771905546</v>
      </c>
      <c r="M84" s="5">
        <f t="shared" si="11"/>
        <v>36.02013666637834</v>
      </c>
      <c r="N84" s="5">
        <f t="shared" si="12"/>
        <v>2.478678315024652</v>
      </c>
      <c r="O84" s="5">
        <f t="shared" si="13"/>
        <v>38.498814981402994</v>
      </c>
    </row>
    <row r="85" spans="1:15" s="58" customFormat="1" ht="12.75" customHeight="1">
      <c r="A85" s="7">
        <v>11</v>
      </c>
      <c r="B85" s="7" t="s">
        <v>112</v>
      </c>
      <c r="C85" s="2" t="s">
        <v>113</v>
      </c>
      <c r="D85" s="5">
        <v>7.5</v>
      </c>
      <c r="E85" s="77">
        <f t="shared" si="7"/>
        <v>6.75</v>
      </c>
      <c r="F85" s="7">
        <v>2</v>
      </c>
      <c r="G85" s="53">
        <f t="shared" si="14"/>
        <v>15</v>
      </c>
      <c r="I85" s="5">
        <f t="shared" si="8"/>
        <v>13.5</v>
      </c>
      <c r="J85" s="76">
        <v>13.5</v>
      </c>
      <c r="K85" s="5">
        <f t="shared" si="9"/>
        <v>2.9063229824409653</v>
      </c>
      <c r="L85" s="5">
        <f t="shared" si="10"/>
        <v>16.406322982440965</v>
      </c>
      <c r="M85" s="5">
        <f t="shared" si="11"/>
        <v>22.512585416486463</v>
      </c>
      <c r="N85" s="5">
        <f t="shared" si="12"/>
        <v>1.5491739468904075</v>
      </c>
      <c r="O85" s="5">
        <f t="shared" si="13"/>
        <v>24.061759363376872</v>
      </c>
    </row>
    <row r="86" spans="1:15" ht="12.75">
      <c r="A86" s="78">
        <v>12</v>
      </c>
      <c r="B86" s="7">
        <v>364</v>
      </c>
      <c r="C86" s="2" t="s">
        <v>114</v>
      </c>
      <c r="D86" s="5">
        <v>6</v>
      </c>
      <c r="E86" s="77">
        <f t="shared" si="7"/>
        <v>5.4</v>
      </c>
      <c r="F86" s="7">
        <v>1</v>
      </c>
      <c r="G86" s="53">
        <f t="shared" si="14"/>
        <v>6</v>
      </c>
      <c r="H86" s="58"/>
      <c r="I86" s="5">
        <f t="shared" si="8"/>
        <v>5.4</v>
      </c>
      <c r="J86" s="76">
        <v>5.4</v>
      </c>
      <c r="K86" s="5">
        <f t="shared" si="9"/>
        <v>1.1625291929763863</v>
      </c>
      <c r="L86" s="5">
        <f t="shared" si="10"/>
        <v>6.5625291929763865</v>
      </c>
      <c r="M86" s="5">
        <f t="shared" si="11"/>
        <v>9.005034166594585</v>
      </c>
      <c r="N86" s="5">
        <f t="shared" si="12"/>
        <v>0.619669578756163</v>
      </c>
      <c r="O86" s="5">
        <f t="shared" si="13"/>
        <v>9.624703745350748</v>
      </c>
    </row>
    <row r="87" spans="1:15" s="3" customFormat="1" ht="12" customHeight="1">
      <c r="A87" s="7">
        <v>13</v>
      </c>
      <c r="B87" s="7" t="s">
        <v>115</v>
      </c>
      <c r="C87" s="2" t="s">
        <v>116</v>
      </c>
      <c r="D87" s="32">
        <v>7</v>
      </c>
      <c r="E87" s="77">
        <f t="shared" si="7"/>
        <v>6.3</v>
      </c>
      <c r="F87" s="7">
        <v>2</v>
      </c>
      <c r="G87" s="53">
        <f>D87*F87</f>
        <v>14</v>
      </c>
      <c r="H87" s="27"/>
      <c r="I87" s="5">
        <f t="shared" si="8"/>
        <v>12.6</v>
      </c>
      <c r="J87" s="60">
        <v>12.6</v>
      </c>
      <c r="K87" s="5">
        <f t="shared" si="9"/>
        <v>2.712568116944901</v>
      </c>
      <c r="L87" s="5">
        <f t="shared" si="10"/>
        <v>15.3125681169449</v>
      </c>
      <c r="M87" s="5">
        <f t="shared" si="11"/>
        <v>21.0117463887207</v>
      </c>
      <c r="N87" s="5">
        <f t="shared" si="12"/>
        <v>1.4458956837643804</v>
      </c>
      <c r="O87" s="5">
        <f t="shared" si="13"/>
        <v>22.45764207248508</v>
      </c>
    </row>
    <row r="88" spans="1:15" s="3" customFormat="1" ht="12.75">
      <c r="A88" s="78">
        <v>14</v>
      </c>
      <c r="B88" s="7" t="s">
        <v>106</v>
      </c>
      <c r="C88" s="2" t="s">
        <v>105</v>
      </c>
      <c r="D88" s="18">
        <v>15</v>
      </c>
      <c r="E88" s="77">
        <f t="shared" si="7"/>
        <v>13.5</v>
      </c>
      <c r="F88" s="7">
        <v>1</v>
      </c>
      <c r="G88" s="5">
        <f t="shared" si="14"/>
        <v>15</v>
      </c>
      <c r="I88" s="5">
        <f t="shared" si="8"/>
        <v>13.5</v>
      </c>
      <c r="J88" s="60">
        <v>13.5</v>
      </c>
      <c r="K88" s="5">
        <f t="shared" si="9"/>
        <v>2.9063229824409653</v>
      </c>
      <c r="L88" s="5">
        <f t="shared" si="10"/>
        <v>16.406322982440965</v>
      </c>
      <c r="M88" s="5">
        <f t="shared" si="11"/>
        <v>22.512585416486463</v>
      </c>
      <c r="N88" s="5">
        <f t="shared" si="12"/>
        <v>1.5491739468904075</v>
      </c>
      <c r="O88" s="5">
        <f t="shared" si="13"/>
        <v>24.061759363376872</v>
      </c>
    </row>
    <row r="89" spans="1:15" s="3" customFormat="1" ht="12" customHeight="1">
      <c r="A89" s="9"/>
      <c r="B89" s="7"/>
      <c r="C89" s="2"/>
      <c r="D89" s="18"/>
      <c r="E89" s="18"/>
      <c r="F89" s="7"/>
      <c r="G89" s="5"/>
      <c r="H89" s="87">
        <f>SUM(G76:G88)</f>
        <v>374</v>
      </c>
      <c r="I89" s="72"/>
      <c r="J89" s="5">
        <f>SUM(I76:I88)</f>
        <v>336.6</v>
      </c>
      <c r="K89" s="5">
        <f>J89*224/1040.49</f>
        <v>72.46431969552808</v>
      </c>
      <c r="L89" s="5">
        <f>SUM(J89:K89)</f>
        <v>409.06431969552807</v>
      </c>
      <c r="M89" s="5">
        <f>L89*1735.12/1264.49</f>
        <v>561.3137963843958</v>
      </c>
      <c r="N89" s="5">
        <f>M89*119.4/1735.12</f>
        <v>38.626070409134165</v>
      </c>
      <c r="O89" s="5">
        <f>SUM(M89:N89)</f>
        <v>599.93986679353</v>
      </c>
    </row>
    <row r="90" spans="1:9" s="3" customFormat="1" ht="12" customHeight="1">
      <c r="A90" s="9"/>
      <c r="B90" s="7"/>
      <c r="C90" s="2"/>
      <c r="D90" s="17"/>
      <c r="E90" s="17"/>
      <c r="F90" s="7"/>
      <c r="G90" s="5"/>
      <c r="I90" s="72"/>
    </row>
    <row r="91" spans="1:15" s="3" customFormat="1" ht="12" customHeight="1">
      <c r="A91" s="9"/>
      <c r="B91" s="7"/>
      <c r="C91" s="2"/>
      <c r="D91" s="17"/>
      <c r="E91" s="17"/>
      <c r="F91" s="7"/>
      <c r="G91" s="5">
        <f>SUM(G4:G88)</f>
        <v>1156.1</v>
      </c>
      <c r="H91" s="32">
        <f>SUM(H4:H89)</f>
        <v>1156.1</v>
      </c>
      <c r="I91" s="5">
        <f>SUM(I4:I88)</f>
        <v>1040.49</v>
      </c>
      <c r="J91" s="5">
        <f>SUM(J4:J74)+J89</f>
        <v>1040.49</v>
      </c>
      <c r="K91" s="5">
        <f>SUM(K4:K74)+K89</f>
        <v>224</v>
      </c>
      <c r="L91" s="5">
        <f>SUM(J91:K91)</f>
        <v>1264.49</v>
      </c>
      <c r="M91" s="5">
        <f>L91*1735.12/1264.49</f>
        <v>1735.12</v>
      </c>
      <c r="N91" s="5">
        <f>M91*119.4/1735.12</f>
        <v>119.4</v>
      </c>
      <c r="O91" s="5">
        <f>SUM(M91:N91)</f>
        <v>1854.52</v>
      </c>
    </row>
  </sheetData>
  <sheetProtection/>
  <hyperlinks>
    <hyperlink ref="C75" r:id="rId1" tooltip="blocked::http://www.newtonwebs.com/TM_Store.htm" display="http://www.newtonwebs.com/TM_Store.htm"/>
  </hyperlinks>
  <printOptions/>
  <pageMargins left="0" right="0" top="1" bottom="1" header="0.5" footer="0.5"/>
  <pageSetup horizontalDpi="600" verticalDpi="600" orientation="landscape" paperSize="9" scale="85" r:id="rId2"/>
  <headerFooter alignWithMargins="0">
    <oddFooter>&amp;L&amp;D</oddFooter>
  </headerFooter>
  <rowBreaks count="2" manualBreakCount="2">
    <brk id="32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2010-09-25T13:46:51Z</cp:lastPrinted>
  <dcterms:created xsi:type="dcterms:W3CDTF">2006-02-25T13:48:34Z</dcterms:created>
  <dcterms:modified xsi:type="dcterms:W3CDTF">2011-11-09T10:24:51Z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