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<sst xmlns="http://schemas.openxmlformats.org/spreadsheetml/2006/main" count="253" uniqueCount="157">
  <si>
    <t>Item Code</t>
  </si>
  <si>
    <t>Description</t>
  </si>
  <si>
    <t>Qty</t>
  </si>
  <si>
    <t>No.</t>
  </si>
  <si>
    <t>393CC</t>
  </si>
  <si>
    <t>Competent Communicator Ribbon Set (set of 10)</t>
  </si>
  <si>
    <t>393CL</t>
  </si>
  <si>
    <t>Competent Leader Ribbon set (set of 10)</t>
  </si>
  <si>
    <t>393IB</t>
  </si>
  <si>
    <t>Membership Pin  (full colour)</t>
  </si>
  <si>
    <t>394EA</t>
  </si>
  <si>
    <t>Enthusiasm Award Ribbon</t>
  </si>
  <si>
    <t>393MI</t>
  </si>
  <si>
    <t>Most Improved Ribbon (set of 10)</t>
  </si>
  <si>
    <t>The Ice Breaker Ribbon (Set of 10)</t>
  </si>
  <si>
    <t>393BE</t>
  </si>
  <si>
    <t>393BS</t>
  </si>
  <si>
    <t>Best Speaker Ribbon (set of 10)</t>
  </si>
  <si>
    <t>393BTT</t>
  </si>
  <si>
    <t>Best Table Topics™ Ribbon (set of 10)</t>
  </si>
  <si>
    <t>Home Club of the Area Governor Ribbon</t>
  </si>
  <si>
    <t>B63</t>
  </si>
  <si>
    <t>Personally Speaking (by Dr. Ralph C. Smedley)</t>
  </si>
  <si>
    <t>1916A</t>
  </si>
  <si>
    <t>Gavel Paperweight</t>
  </si>
  <si>
    <t>Herringbone Tie (Burgundy)</t>
  </si>
  <si>
    <t>Home Club of the District Director Ribbon</t>
  </si>
  <si>
    <t>393FT</t>
  </si>
  <si>
    <t>First Timers Ribbon Set (Set of 10)</t>
  </si>
  <si>
    <t xml:space="preserve">Club Name: </t>
  </si>
  <si>
    <t>Contact Person:</t>
  </si>
  <si>
    <t>Email:</t>
  </si>
  <si>
    <t>Mobile:</t>
  </si>
  <si>
    <t>Where Leaders Are Made pin      </t>
  </si>
  <si>
    <t>Banner Bag</t>
  </si>
  <si>
    <t>Eunos Mandarin Toastmasters Club</t>
  </si>
  <si>
    <t>Lean Siew Hong</t>
  </si>
  <si>
    <t>lean.siewhong@gmail.com</t>
  </si>
  <si>
    <t>Hard Cover Notebook</t>
  </si>
  <si>
    <t>Membership Pin(full colour)</t>
  </si>
  <si>
    <t xml:space="preserve">SIM I Toastmasters </t>
  </si>
  <si>
    <t>Wilson Ong</t>
  </si>
  <si>
    <t>tmwilsonong@gmail.com</t>
  </si>
  <si>
    <t>B123</t>
  </si>
  <si>
    <t>Heart of a Toastmaster</t>
  </si>
  <si>
    <t>TableTalk</t>
  </si>
  <si>
    <t>Chat Pack</t>
  </si>
  <si>
    <t>6860A</t>
  </si>
  <si>
    <t>1555L</t>
  </si>
  <si>
    <t>Competent Leadership (2 copies)</t>
  </si>
  <si>
    <t>Gold Achievement Medal</t>
  </si>
  <si>
    <t>Bishan TMC</t>
  </si>
  <si>
    <t>Peter Lee</t>
  </si>
  <si>
    <t>peterleecg@singnet.com.sg</t>
  </si>
  <si>
    <t>6842K</t>
  </si>
  <si>
    <t>Navy Lanyard (Pack of 10)</t>
  </si>
  <si>
    <t>409K</t>
  </si>
  <si>
    <t>Competent Leader Manual Project Ribbon Set</t>
  </si>
  <si>
    <t>Competent Leader Ribbon (set of 10)</t>
  </si>
  <si>
    <t>394ALB</t>
  </si>
  <si>
    <t>Advanced Leader Bronze Ribbon</t>
  </si>
  <si>
    <t>394ALS</t>
  </si>
  <si>
    <t>Advanced Leader Silver Ribbon</t>
  </si>
  <si>
    <t xml:space="preserve"> 394SCP</t>
  </si>
  <si>
    <t>Chua Chu Kang Toastmasters Club</t>
  </si>
  <si>
    <t>Sajeewa Silva (President)</t>
  </si>
  <si>
    <t>sajeewa.silva@hotmail.com</t>
  </si>
  <si>
    <t xml:space="preserve">5801Z </t>
  </si>
  <si>
    <t>Club Officer Pin Set</t>
  </si>
  <si>
    <t>1115C</t>
  </si>
  <si>
    <t>Outstanding Member Pin</t>
  </si>
  <si>
    <t>Pen and Pencil Set</t>
  </si>
  <si>
    <t>Outstanding Toastmaster Certificate</t>
  </si>
  <si>
    <t>PLLink Toastmasters Club</t>
  </si>
  <si>
    <t>Hari Subramanian/Meijun Chen</t>
  </si>
  <si>
    <t>secretary.pllink.tmc@gmail.com/president.pllink.tmc@gmail.com</t>
  </si>
  <si>
    <t>81385146 / 81239726</t>
  </si>
  <si>
    <t>Best Speaker Ribbon Set (Set of 10)</t>
  </si>
  <si>
    <t xml:space="preserve">Best Evaluator Ribbon Set (Set of 10) </t>
  </si>
  <si>
    <t>Best Table Topic Ribbon Set (Set of 10) </t>
  </si>
  <si>
    <r>
      <t>The Icebreaker Ribbons </t>
    </r>
    <r>
      <rPr>
        <sz val="10"/>
        <color indexed="8"/>
        <rFont val="Arial"/>
        <family val="2"/>
      </rPr>
      <t>(Set of 10)</t>
    </r>
  </si>
  <si>
    <t>Tay Yiang Ping</t>
  </si>
  <si>
    <t>Convention Pin</t>
  </si>
  <si>
    <t>CCK</t>
  </si>
  <si>
    <t>Poh Kim Siong</t>
  </si>
  <si>
    <t>Lion City</t>
  </si>
  <si>
    <t>Augustine Lee</t>
  </si>
  <si>
    <t>augustinelee128@gmail.com</t>
  </si>
  <si>
    <t>pohks@singnet.com.sg</t>
  </si>
  <si>
    <t>Clementi Mandarin TMC</t>
  </si>
  <si>
    <t>Philip Loon</t>
  </si>
  <si>
    <t>philip_loon@yahoo.com.sg</t>
  </si>
  <si>
    <t>Buddhist Fellowship TMC</t>
  </si>
  <si>
    <t>Zeb Lim</t>
  </si>
  <si>
    <t>zebalong@gmail.com</t>
  </si>
  <si>
    <t>8671 9408</t>
  </si>
  <si>
    <t>Advanced Communicator Bronze Pin</t>
  </si>
  <si>
    <t>Advanced Communicator Silver Pin</t>
  </si>
  <si>
    <t>Competent Leadership Pin</t>
  </si>
  <si>
    <t>Gavel</t>
  </si>
  <si>
    <t>393HALFCC</t>
  </si>
  <si>
    <t>Half CC Ribbon (set of 10)</t>
  </si>
  <si>
    <t>PRE Toastmasters Club</t>
  </si>
  <si>
    <t>Louis Wong</t>
  </si>
  <si>
    <t>louiskmwong@yahoo.com</t>
  </si>
  <si>
    <t>Advaced Communication Library (15 manuals),</t>
  </si>
  <si>
    <t>CC Manual</t>
  </si>
  <si>
    <t>CL manual</t>
  </si>
  <si>
    <t>CC Ribbon</t>
  </si>
  <si>
    <t>CL Ribbon,</t>
  </si>
  <si>
    <t>Halfway CC</t>
  </si>
  <si>
    <t>unit price US</t>
  </si>
  <si>
    <t>Total before Discount</t>
  </si>
  <si>
    <t>After Discount</t>
  </si>
  <si>
    <t>Total after Discount</t>
  </si>
  <si>
    <t xml:space="preserve"> </t>
  </si>
  <si>
    <t>MSD SGP TMC</t>
  </si>
  <si>
    <t>Justin Lam</t>
  </si>
  <si>
    <t>justin.lam1@merck.com</t>
  </si>
  <si>
    <t>226Z</t>
  </si>
  <si>
    <t>Speech Contest Ribbon (Participant) Set of 5</t>
  </si>
  <si>
    <t>Toastmasters Key Ring</t>
  </si>
  <si>
    <t>Self-Laminating Luggage Tag</t>
  </si>
  <si>
    <t xml:space="preserve">Core Values Coin </t>
  </si>
  <si>
    <t>Director Notebook</t>
  </si>
  <si>
    <t>Duffle Bag</t>
  </si>
  <si>
    <t>Multi-Purpose Scroll</t>
  </si>
  <si>
    <t>DTM Pin </t>
  </si>
  <si>
    <t>Less 10%</t>
  </si>
  <si>
    <t>393W</t>
  </si>
  <si>
    <t>Promotional Welcome Ribbons (set of 10)</t>
  </si>
  <si>
    <t>Silver Achievement Medal</t>
  </si>
  <si>
    <t>Bronze Achievement Medal</t>
  </si>
  <si>
    <t>Best Speaker Certificate Mini (Set of 10)</t>
  </si>
  <si>
    <t xml:space="preserve">Best Evaluator Certificate Mini (Set of 10) </t>
  </si>
  <si>
    <t>Best Table Topic Certificate Mini (Set of 10) </t>
  </si>
  <si>
    <t>stock</t>
  </si>
  <si>
    <t xml:space="preserve">Add US Sales Tax: US$97.17  </t>
  </si>
  <si>
    <t>Total US$</t>
  </si>
  <si>
    <t xml:space="preserve">US$2031.79/S$2944.61 rate </t>
  </si>
  <si>
    <t>Stock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</si>
  <si>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</si>
  <si>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</si>
  <si>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S$11.00</t>
  </si>
  <si>
    <t>S$12.80</t>
  </si>
  <si>
    <t>Collected only 1 Set (TI overbilled)</t>
  </si>
  <si>
    <t>Collected only 3 books (TI overbilled)</t>
  </si>
  <si>
    <t xml:space="preserve">ThermoFisher Scientific </t>
  </si>
  <si>
    <t>Soh Hui Ping</t>
  </si>
  <si>
    <t>huiping.soh@thermofisher.com</t>
  </si>
  <si>
    <t>Competent Communicator Pin</t>
  </si>
  <si>
    <t>CC Ribbon Set (set of 10)</t>
  </si>
  <si>
    <t>93CL</t>
  </si>
  <si>
    <t>CL Ribbon Set (set of 10)</t>
  </si>
  <si>
    <t>5801Z</t>
  </si>
  <si>
    <t>Club Officers Pin</t>
  </si>
  <si>
    <t>Where Leaders are Made Pin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</si>
</sst>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\$#,##0.00"/>
    <numFmt numFmtId="170" formatCode="_([$USD]\ * #,##0.00_);_([$USD]\ * \(#,##0.00\);_([$USD]\ * &quot;-&quot;??_);_(@_)"/>
    <numFmt numFmtId="171" formatCode="&quot;$&quot;#,##0.0000"/>
    <numFmt numFmtId="172" formatCode="&quot;$&quot;#,##0.00000"/>
    <numFmt numFmtId="173" formatCode="&quot;$&quot;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1D252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Border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4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0" fontId="2" fillId="33" borderId="10" xfId="0" applyFont="1" applyFill="1" applyBorder="1" applyAlignment="1">
      <alignment horizontal="left" vertical="top"/>
    </xf>
    <xf numFmtId="0" fontId="4" fillId="33" borderId="10" xfId="53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3" xfId="53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164" fontId="0" fillId="33" borderId="15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vertical="top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164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top" wrapText="1"/>
    </xf>
    <xf numFmtId="44" fontId="0" fillId="0" borderId="0" xfId="44" applyFont="1" applyAlignment="1">
      <alignment vertical="top"/>
    </xf>
    <xf numFmtId="0" fontId="0" fillId="0" borderId="0" xfId="0" applyFill="1" applyAlignment="1">
      <alignment vertical="top"/>
    </xf>
    <xf numFmtId="0" fontId="8" fillId="0" borderId="16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44" fontId="0" fillId="0" borderId="0" xfId="44" applyFont="1" applyFill="1" applyAlignment="1">
      <alignment vertical="top"/>
    </xf>
    <xf numFmtId="44" fontId="2" fillId="0" borderId="0" xfId="44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164" fontId="2" fillId="10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8" fontId="0" fillId="0" borderId="18" xfId="0" applyNumberFormat="1" applyFont="1" applyFill="1" applyBorder="1" applyAlignment="1">
      <alignment horizontal="right" vertical="top" wrapText="1"/>
    </xf>
    <xf numFmtId="164" fontId="0" fillId="0" borderId="18" xfId="0" applyNumberFormat="1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horizontal="right" vertical="top" wrapText="1"/>
    </xf>
    <xf numFmtId="0" fontId="4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an.siewhong@gmail.com" TargetMode="External" /><Relationship Id="rId2" Type="http://schemas.openxmlformats.org/officeDocument/2006/relationships/hyperlink" Target="mailto:tmwilsonong@gmail.com" TargetMode="External" /><Relationship Id="rId3" Type="http://schemas.openxmlformats.org/officeDocument/2006/relationships/hyperlink" Target="mailto:sajeewa.silva@hotmail.com" TargetMode="External" /><Relationship Id="rId4" Type="http://schemas.openxmlformats.org/officeDocument/2006/relationships/hyperlink" Target="mailto:secretary.pllink.tmc@gmail.com/president.pllink.tmc@gmail.com" TargetMode="External" /><Relationship Id="rId5" Type="http://schemas.openxmlformats.org/officeDocument/2006/relationships/hyperlink" Target="mailto:augustinelee128@gmail.com" TargetMode="External" /><Relationship Id="rId6" Type="http://schemas.openxmlformats.org/officeDocument/2006/relationships/hyperlink" Target="mailto:philip_loon@yahoo.com.sg" TargetMode="External" /><Relationship Id="rId7" Type="http://schemas.openxmlformats.org/officeDocument/2006/relationships/hyperlink" Target="mailto:zebalong@gmail.com" TargetMode="External" /><Relationship Id="rId8" Type="http://schemas.openxmlformats.org/officeDocument/2006/relationships/hyperlink" Target="mailto:justin.lam1@merck.com" TargetMode="External" /><Relationship Id="rId9" Type="http://schemas.openxmlformats.org/officeDocument/2006/relationships/hyperlink" Target="mailto:huiping.soh@thermofisher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tabSelected="1" workbookViewId="0" topLeftCell="A85">
      <selection activeCell="P103" sqref="P103"/>
    </sheetView>
  </sheetViews>
  <sheetFormatPr defaultColWidth="9.140625" defaultRowHeight="12.75"/>
  <cols>
    <col min="1" max="1" width="5.140625" style="27" customWidth="1"/>
    <col min="2" max="2" width="16.421875" style="27" customWidth="1"/>
    <col min="3" max="3" width="41.00390625" style="28" customWidth="1"/>
    <col min="4" max="4" width="9.28125" style="29" customWidth="1"/>
    <col min="5" max="5" width="9.140625" style="2" customWidth="1"/>
    <col min="6" max="6" width="6.8515625" style="29" customWidth="1"/>
    <col min="7" max="8" width="9.421875" style="3" customWidth="1"/>
    <col min="13" max="13" width="12.140625" style="82" customWidth="1"/>
  </cols>
  <sheetData>
    <row r="1" spans="1:13" s="46" customFormat="1" ht="48">
      <c r="A1" s="43" t="s">
        <v>3</v>
      </c>
      <c r="B1" s="43" t="s">
        <v>0</v>
      </c>
      <c r="C1" s="43" t="s">
        <v>1</v>
      </c>
      <c r="D1" s="43" t="s">
        <v>111</v>
      </c>
      <c r="E1" s="44" t="s">
        <v>128</v>
      </c>
      <c r="F1" s="43" t="s">
        <v>2</v>
      </c>
      <c r="G1" s="45" t="s">
        <v>112</v>
      </c>
      <c r="H1" s="45"/>
      <c r="I1" s="45" t="s">
        <v>113</v>
      </c>
      <c r="J1" s="45" t="s">
        <v>114</v>
      </c>
      <c r="K1" s="45" t="s">
        <v>137</v>
      </c>
      <c r="L1" s="45" t="s">
        <v>138</v>
      </c>
      <c r="M1" s="45" t="s">
        <v>139</v>
      </c>
    </row>
    <row r="2" spans="1:13" s="1" customFormat="1" ht="12" customHeight="1">
      <c r="A2" s="15"/>
      <c r="B2" s="30" t="s">
        <v>29</v>
      </c>
      <c r="C2" s="13" t="s">
        <v>35</v>
      </c>
      <c r="D2" s="14"/>
      <c r="E2" s="7"/>
      <c r="F2" s="12"/>
      <c r="G2" s="47"/>
      <c r="H2" s="4"/>
      <c r="I2" s="7"/>
      <c r="J2" s="7"/>
      <c r="K2" s="7"/>
      <c r="L2" s="7"/>
      <c r="M2" s="7"/>
    </row>
    <row r="3" spans="1:13" s="1" customFormat="1" ht="12" customHeight="1">
      <c r="A3" s="15"/>
      <c r="B3" s="30" t="s">
        <v>30</v>
      </c>
      <c r="C3" s="13" t="s">
        <v>36</v>
      </c>
      <c r="D3" s="14"/>
      <c r="E3" s="7"/>
      <c r="F3" s="12"/>
      <c r="G3" s="47"/>
      <c r="H3" s="4"/>
      <c r="I3" s="7"/>
      <c r="J3" s="7"/>
      <c r="K3" s="7"/>
      <c r="L3" s="7"/>
      <c r="M3" s="7"/>
    </row>
    <row r="4" spans="1:13" s="1" customFormat="1" ht="12" customHeight="1">
      <c r="A4" s="15"/>
      <c r="B4" s="30" t="s">
        <v>31</v>
      </c>
      <c r="C4" s="31" t="s">
        <v>37</v>
      </c>
      <c r="D4" s="14"/>
      <c r="E4" s="7"/>
      <c r="F4" s="12"/>
      <c r="G4" s="47"/>
      <c r="H4" s="4"/>
      <c r="I4" s="7"/>
      <c r="J4" s="7"/>
      <c r="K4" s="7"/>
      <c r="L4" s="7"/>
      <c r="M4" s="7"/>
    </row>
    <row r="5" spans="1:13" s="1" customFormat="1" ht="12" customHeight="1">
      <c r="A5" s="15"/>
      <c r="B5" s="30" t="s">
        <v>32</v>
      </c>
      <c r="C5" s="13">
        <v>96792962</v>
      </c>
      <c r="D5" s="14"/>
      <c r="E5" s="7"/>
      <c r="F5" s="12"/>
      <c r="G5" s="47"/>
      <c r="H5" s="4"/>
      <c r="I5" s="7"/>
      <c r="J5" s="7"/>
      <c r="K5" s="7"/>
      <c r="L5" s="7"/>
      <c r="M5" s="7"/>
    </row>
    <row r="6" spans="1:13" s="6" customFormat="1" ht="12" customHeight="1">
      <c r="A6" s="17">
        <v>1</v>
      </c>
      <c r="B6" s="17" t="s">
        <v>23</v>
      </c>
      <c r="C6" s="18" t="s">
        <v>24</v>
      </c>
      <c r="D6" s="19">
        <v>7</v>
      </c>
      <c r="E6" s="8">
        <f>D6*0.9</f>
        <v>6.3</v>
      </c>
      <c r="F6" s="17">
        <v>1</v>
      </c>
      <c r="G6" s="48">
        <f>D6*F6</f>
        <v>7</v>
      </c>
      <c r="H6" s="5"/>
      <c r="I6" s="52">
        <f>G6*0.9</f>
        <v>6.3</v>
      </c>
      <c r="J6" s="53"/>
      <c r="K6" s="53"/>
      <c r="L6" s="53"/>
      <c r="M6" s="78"/>
    </row>
    <row r="7" spans="1:13" s="6" customFormat="1" ht="12" customHeight="1">
      <c r="A7" s="17">
        <v>2</v>
      </c>
      <c r="B7" s="17">
        <v>6815</v>
      </c>
      <c r="C7" s="18" t="s">
        <v>38</v>
      </c>
      <c r="D7" s="19">
        <v>12</v>
      </c>
      <c r="E7" s="8">
        <f>D7*0.9</f>
        <v>10.8</v>
      </c>
      <c r="F7" s="17">
        <v>1</v>
      </c>
      <c r="G7" s="48">
        <f>D7*F7</f>
        <v>12</v>
      </c>
      <c r="H7" s="5"/>
      <c r="I7" s="52">
        <f>G7*0.9</f>
        <v>10.8</v>
      </c>
      <c r="J7" s="53"/>
      <c r="K7" s="53"/>
      <c r="L7" s="53"/>
      <c r="M7" s="78"/>
    </row>
    <row r="8" spans="1:13" s="6" customFormat="1" ht="12" customHeight="1">
      <c r="A8" s="17">
        <v>3</v>
      </c>
      <c r="B8" s="17">
        <v>5757</v>
      </c>
      <c r="C8" s="18" t="s">
        <v>39</v>
      </c>
      <c r="D8" s="19">
        <v>5.8333</v>
      </c>
      <c r="E8" s="8">
        <v>5.25</v>
      </c>
      <c r="F8" s="17">
        <v>30</v>
      </c>
      <c r="G8" s="48">
        <f>D8*F8</f>
        <v>174.99900000000002</v>
      </c>
      <c r="H8" s="5">
        <f>SUM(G6:G8)</f>
        <v>193.99900000000002</v>
      </c>
      <c r="I8" s="52">
        <f>E8*F8</f>
        <v>157.5</v>
      </c>
      <c r="J8" s="52">
        <f>SUM(I6:I8)</f>
        <v>174.6</v>
      </c>
      <c r="K8" s="52">
        <f>J8*97.17/1934.62</f>
        <v>8.769619873670283</v>
      </c>
      <c r="L8" s="52">
        <f>SUM(J8:K8)</f>
        <v>183.36961987367027</v>
      </c>
      <c r="M8" s="84">
        <f>L8*2944.61/2031.79</f>
        <v>265.7518820233431</v>
      </c>
    </row>
    <row r="9" spans="1:13" s="1" customFormat="1" ht="12" customHeight="1">
      <c r="A9" s="15"/>
      <c r="B9" s="30" t="s">
        <v>29</v>
      </c>
      <c r="C9" s="13" t="s">
        <v>40</v>
      </c>
      <c r="D9" s="14"/>
      <c r="E9" s="7"/>
      <c r="F9" s="12"/>
      <c r="G9" s="47"/>
      <c r="H9" s="4"/>
      <c r="I9" s="7"/>
      <c r="J9" s="7"/>
      <c r="K9" s="7"/>
      <c r="L9" s="7"/>
      <c r="M9" s="7"/>
    </row>
    <row r="10" spans="1:13" s="1" customFormat="1" ht="12" customHeight="1">
      <c r="A10" s="15"/>
      <c r="B10" s="30" t="s">
        <v>30</v>
      </c>
      <c r="C10" s="13" t="s">
        <v>41</v>
      </c>
      <c r="D10" s="14"/>
      <c r="E10" s="7"/>
      <c r="F10" s="12"/>
      <c r="G10" s="47"/>
      <c r="H10" s="4"/>
      <c r="I10" s="7"/>
      <c r="J10" s="7"/>
      <c r="K10" s="7"/>
      <c r="L10" s="7"/>
      <c r="M10" s="7"/>
    </row>
    <row r="11" spans="1:13" s="1" customFormat="1" ht="12" customHeight="1">
      <c r="A11" s="15"/>
      <c r="B11" s="30" t="s">
        <v>31</v>
      </c>
      <c r="C11" s="31" t="s">
        <v>42</v>
      </c>
      <c r="D11" s="14"/>
      <c r="E11" s="7"/>
      <c r="F11" s="12"/>
      <c r="G11" s="47"/>
      <c r="H11" s="4"/>
      <c r="I11" s="7"/>
      <c r="J11" s="7"/>
      <c r="K11" s="7"/>
      <c r="L11" s="7"/>
      <c r="M11" s="7"/>
    </row>
    <row r="12" spans="1:13" s="1" customFormat="1" ht="12" customHeight="1">
      <c r="A12" s="15"/>
      <c r="B12" s="30" t="s">
        <v>32</v>
      </c>
      <c r="C12" s="13">
        <v>97805477</v>
      </c>
      <c r="D12" s="14"/>
      <c r="E12" s="7"/>
      <c r="F12" s="12"/>
      <c r="G12" s="47"/>
      <c r="H12" s="4"/>
      <c r="I12" s="7"/>
      <c r="J12" s="7"/>
      <c r="K12" s="7"/>
      <c r="L12" s="7"/>
      <c r="M12" s="7"/>
    </row>
    <row r="13" spans="1:13" s="6" customFormat="1" ht="12" customHeight="1">
      <c r="A13" s="17">
        <v>1</v>
      </c>
      <c r="B13" s="17" t="s">
        <v>43</v>
      </c>
      <c r="C13" s="20" t="s">
        <v>44</v>
      </c>
      <c r="D13" s="19">
        <v>19.95</v>
      </c>
      <c r="E13" s="8">
        <f aca="true" t="shared" si="0" ref="E13:E18">D13*0.9</f>
        <v>17.955</v>
      </c>
      <c r="F13" s="17">
        <v>3</v>
      </c>
      <c r="G13" s="48">
        <f aca="true" t="shared" si="1" ref="G13:G18">D13*F13</f>
        <v>59.849999999999994</v>
      </c>
      <c r="H13" s="5"/>
      <c r="I13" s="52">
        <f aca="true" t="shared" si="2" ref="I13:I18">G13*0.9</f>
        <v>53.864999999999995</v>
      </c>
      <c r="J13" s="53"/>
      <c r="K13" s="53"/>
      <c r="L13" s="53"/>
      <c r="M13" s="78"/>
    </row>
    <row r="14" spans="1:13" s="6" customFormat="1" ht="12" customHeight="1">
      <c r="A14" s="17">
        <v>2</v>
      </c>
      <c r="B14" s="17">
        <v>1318</v>
      </c>
      <c r="C14" s="20" t="s">
        <v>45</v>
      </c>
      <c r="D14" s="19">
        <v>7.5</v>
      </c>
      <c r="E14" s="8">
        <f t="shared" si="0"/>
        <v>6.75</v>
      </c>
      <c r="F14" s="17">
        <v>1</v>
      </c>
      <c r="G14" s="48">
        <f t="shared" si="1"/>
        <v>7.5</v>
      </c>
      <c r="H14" s="5"/>
      <c r="I14" s="52">
        <f t="shared" si="2"/>
        <v>6.75</v>
      </c>
      <c r="J14" s="53"/>
      <c r="K14" s="53"/>
      <c r="L14" s="53"/>
      <c r="M14" s="78"/>
    </row>
    <row r="15" spans="1:13" s="6" customFormat="1" ht="12" customHeight="1">
      <c r="A15" s="17">
        <v>3</v>
      </c>
      <c r="B15" s="17">
        <v>1319</v>
      </c>
      <c r="C15" s="20" t="s">
        <v>46</v>
      </c>
      <c r="D15" s="19">
        <v>8</v>
      </c>
      <c r="E15" s="8">
        <f t="shared" si="0"/>
        <v>7.2</v>
      </c>
      <c r="F15" s="17">
        <v>1</v>
      </c>
      <c r="G15" s="48">
        <f t="shared" si="1"/>
        <v>8</v>
      </c>
      <c r="H15" s="5"/>
      <c r="I15" s="52">
        <f t="shared" si="2"/>
        <v>7.2</v>
      </c>
      <c r="J15" s="53"/>
      <c r="K15" s="53"/>
      <c r="L15" s="53"/>
      <c r="M15" s="78"/>
    </row>
    <row r="16" spans="1:13" s="6" customFormat="1" ht="12" customHeight="1">
      <c r="A16" s="17">
        <v>4</v>
      </c>
      <c r="B16" s="17" t="s">
        <v>47</v>
      </c>
      <c r="C16" s="20" t="s">
        <v>123</v>
      </c>
      <c r="D16" s="19">
        <v>2</v>
      </c>
      <c r="E16" s="8">
        <f t="shared" si="0"/>
        <v>1.8</v>
      </c>
      <c r="F16" s="17">
        <v>10</v>
      </c>
      <c r="G16" s="48">
        <f t="shared" si="1"/>
        <v>20</v>
      </c>
      <c r="H16" s="5"/>
      <c r="I16" s="52">
        <f t="shared" si="2"/>
        <v>18</v>
      </c>
      <c r="J16" s="53"/>
      <c r="K16" s="53"/>
      <c r="L16" s="53"/>
      <c r="M16" s="78"/>
    </row>
    <row r="17" spans="1:13" s="6" customFormat="1" ht="12" customHeight="1">
      <c r="A17" s="17">
        <v>5</v>
      </c>
      <c r="B17" s="17" t="s">
        <v>48</v>
      </c>
      <c r="C17" s="20" t="s">
        <v>49</v>
      </c>
      <c r="D17" s="19">
        <v>7</v>
      </c>
      <c r="E17" s="8">
        <f t="shared" si="0"/>
        <v>6.3</v>
      </c>
      <c r="F17" s="17">
        <v>2</v>
      </c>
      <c r="G17" s="48">
        <f t="shared" si="1"/>
        <v>14</v>
      </c>
      <c r="H17" s="5"/>
      <c r="I17" s="52">
        <f t="shared" si="2"/>
        <v>12.6</v>
      </c>
      <c r="J17" s="53"/>
      <c r="K17" s="53"/>
      <c r="L17" s="53"/>
      <c r="M17" s="78"/>
    </row>
    <row r="18" spans="1:13" s="6" customFormat="1" ht="12" customHeight="1">
      <c r="A18" s="17">
        <v>6</v>
      </c>
      <c r="B18" s="17">
        <v>5780</v>
      </c>
      <c r="C18" s="20" t="s">
        <v>50</v>
      </c>
      <c r="D18" s="19">
        <v>5</v>
      </c>
      <c r="E18" s="8">
        <f t="shared" si="0"/>
        <v>4.5</v>
      </c>
      <c r="F18" s="17">
        <v>2</v>
      </c>
      <c r="G18" s="48">
        <f t="shared" si="1"/>
        <v>10</v>
      </c>
      <c r="H18" s="5">
        <f>SUM(G13:G18)</f>
        <v>119.35</v>
      </c>
      <c r="I18" s="52">
        <f t="shared" si="2"/>
        <v>9</v>
      </c>
      <c r="J18" s="52">
        <f>SUM(I13:I18)</f>
        <v>107.41499999999999</v>
      </c>
      <c r="K18" s="52">
        <f>J18*97.17/1934.62</f>
        <v>5.395124391353341</v>
      </c>
      <c r="L18" s="52">
        <f>SUM(J18:K18)</f>
        <v>112.81012439135333</v>
      </c>
      <c r="M18" s="84">
        <f>L18*2944.61/2031.79</f>
        <v>163.49220164683504</v>
      </c>
    </row>
    <row r="19" spans="1:13" s="1" customFormat="1" ht="12" customHeight="1">
      <c r="A19" s="15"/>
      <c r="B19" s="30" t="s">
        <v>29</v>
      </c>
      <c r="C19" s="13" t="s">
        <v>51</v>
      </c>
      <c r="D19" s="14"/>
      <c r="E19" s="7"/>
      <c r="F19" s="12"/>
      <c r="G19" s="47"/>
      <c r="H19" s="4"/>
      <c r="I19" s="7"/>
      <c r="J19" s="7"/>
      <c r="K19" s="7"/>
      <c r="L19" s="7"/>
      <c r="M19" s="7"/>
    </row>
    <row r="20" spans="1:13" s="1" customFormat="1" ht="12" customHeight="1">
      <c r="A20" s="15"/>
      <c r="B20" s="30" t="s">
        <v>30</v>
      </c>
      <c r="C20" s="13" t="s">
        <v>52</v>
      </c>
      <c r="D20" s="14"/>
      <c r="E20" s="7"/>
      <c r="F20" s="12"/>
      <c r="G20" s="47"/>
      <c r="H20" s="4"/>
      <c r="I20" s="7"/>
      <c r="J20" s="7"/>
      <c r="K20" s="7"/>
      <c r="L20" s="7"/>
      <c r="M20" s="7"/>
    </row>
    <row r="21" spans="1:13" s="1" customFormat="1" ht="12" customHeight="1">
      <c r="A21" s="15"/>
      <c r="B21" s="30" t="s">
        <v>31</v>
      </c>
      <c r="C21" s="13" t="s">
        <v>53</v>
      </c>
      <c r="D21" s="14"/>
      <c r="E21" s="7"/>
      <c r="F21" s="12"/>
      <c r="G21" s="47"/>
      <c r="H21" s="4"/>
      <c r="I21" s="7"/>
      <c r="J21" s="7"/>
      <c r="K21" s="7"/>
      <c r="L21" s="7"/>
      <c r="M21" s="7"/>
    </row>
    <row r="22" spans="1:13" s="1" customFormat="1" ht="12" customHeight="1">
      <c r="A22" s="15"/>
      <c r="B22" s="30" t="s">
        <v>32</v>
      </c>
      <c r="C22" s="13">
        <v>98222381</v>
      </c>
      <c r="D22" s="14"/>
      <c r="E22" s="7"/>
      <c r="F22" s="12"/>
      <c r="G22" s="47"/>
      <c r="H22" s="4"/>
      <c r="I22" s="7"/>
      <c r="J22" s="7"/>
      <c r="K22" s="7"/>
      <c r="L22" s="7"/>
      <c r="M22" s="7"/>
    </row>
    <row r="23" spans="1:13" s="11" customFormat="1" ht="12" customHeight="1">
      <c r="A23" s="24">
        <v>1</v>
      </c>
      <c r="B23" s="21" t="s">
        <v>54</v>
      </c>
      <c r="C23" s="22" t="s">
        <v>55</v>
      </c>
      <c r="D23" s="23">
        <v>35</v>
      </c>
      <c r="E23" s="8">
        <f aca="true" t="shared" si="3" ref="E23:E28">D23*0.9</f>
        <v>31.5</v>
      </c>
      <c r="F23" s="24">
        <v>1</v>
      </c>
      <c r="G23" s="49">
        <f aca="true" t="shared" si="4" ref="G23:G28">D23*F23</f>
        <v>35</v>
      </c>
      <c r="H23" s="10"/>
      <c r="I23" s="52">
        <f aca="true" t="shared" si="5" ref="I23:I28">G23*0.9</f>
        <v>31.5</v>
      </c>
      <c r="J23" s="54"/>
      <c r="K23" s="54"/>
      <c r="L23" s="54"/>
      <c r="M23" s="78"/>
    </row>
    <row r="24" spans="1:13" s="11" customFormat="1" ht="12" customHeight="1">
      <c r="A24" s="24">
        <v>2</v>
      </c>
      <c r="B24" s="21" t="s">
        <v>56</v>
      </c>
      <c r="C24" s="22" t="s">
        <v>57</v>
      </c>
      <c r="D24" s="23">
        <v>5</v>
      </c>
      <c r="E24" s="8">
        <f t="shared" si="3"/>
        <v>4.5</v>
      </c>
      <c r="F24" s="24">
        <v>2</v>
      </c>
      <c r="G24" s="49">
        <f t="shared" si="4"/>
        <v>10</v>
      </c>
      <c r="H24" s="10"/>
      <c r="I24" s="52">
        <f t="shared" si="5"/>
        <v>9</v>
      </c>
      <c r="J24" s="54"/>
      <c r="K24" s="54"/>
      <c r="L24" s="54"/>
      <c r="M24" s="78"/>
    </row>
    <row r="25" spans="1:13" s="11" customFormat="1" ht="12" customHeight="1">
      <c r="A25" s="24">
        <v>3</v>
      </c>
      <c r="B25" s="21" t="s">
        <v>6</v>
      </c>
      <c r="C25" s="22" t="s">
        <v>58</v>
      </c>
      <c r="D25" s="23">
        <v>5</v>
      </c>
      <c r="E25" s="8">
        <f t="shared" si="3"/>
        <v>4.5</v>
      </c>
      <c r="F25" s="24">
        <v>1</v>
      </c>
      <c r="G25" s="49">
        <f t="shared" si="4"/>
        <v>5</v>
      </c>
      <c r="H25" s="10"/>
      <c r="I25" s="52">
        <f t="shared" si="5"/>
        <v>4.5</v>
      </c>
      <c r="J25" s="54"/>
      <c r="K25" s="54"/>
      <c r="L25" s="54"/>
      <c r="M25" s="78"/>
    </row>
    <row r="26" spans="1:13" s="11" customFormat="1" ht="12" customHeight="1">
      <c r="A26" s="24">
        <v>4</v>
      </c>
      <c r="B26" s="21" t="s">
        <v>59</v>
      </c>
      <c r="C26" s="22" t="s">
        <v>60</v>
      </c>
      <c r="D26" s="23">
        <v>0.6</v>
      </c>
      <c r="E26" s="8">
        <f t="shared" si="3"/>
        <v>0.54</v>
      </c>
      <c r="F26" s="24">
        <v>5</v>
      </c>
      <c r="G26" s="49">
        <f t="shared" si="4"/>
        <v>3</v>
      </c>
      <c r="H26" s="10"/>
      <c r="I26" s="52">
        <f t="shared" si="5"/>
        <v>2.7</v>
      </c>
      <c r="J26" s="54"/>
      <c r="K26" s="54"/>
      <c r="L26" s="54"/>
      <c r="M26" s="78"/>
    </row>
    <row r="27" spans="1:13" s="11" customFormat="1" ht="12" customHeight="1">
      <c r="A27" s="24">
        <v>5</v>
      </c>
      <c r="B27" s="21" t="s">
        <v>61</v>
      </c>
      <c r="C27" s="22" t="s">
        <v>62</v>
      </c>
      <c r="D27" s="23">
        <v>0.6</v>
      </c>
      <c r="E27" s="8">
        <f t="shared" si="3"/>
        <v>0.54</v>
      </c>
      <c r="F27" s="24">
        <v>5</v>
      </c>
      <c r="G27" s="49">
        <f t="shared" si="4"/>
        <v>3</v>
      </c>
      <c r="H27" s="10"/>
      <c r="I27" s="52">
        <f t="shared" si="5"/>
        <v>2.7</v>
      </c>
      <c r="J27" s="54"/>
      <c r="K27" s="54"/>
      <c r="L27" s="54"/>
      <c r="M27" s="78"/>
    </row>
    <row r="28" spans="1:13" s="11" customFormat="1" ht="12" customHeight="1">
      <c r="A28" s="24">
        <v>6</v>
      </c>
      <c r="B28" s="21" t="s">
        <v>63</v>
      </c>
      <c r="C28" s="22" t="s">
        <v>120</v>
      </c>
      <c r="D28" s="23">
        <v>2.5</v>
      </c>
      <c r="E28" s="8">
        <f t="shared" si="3"/>
        <v>2.25</v>
      </c>
      <c r="F28" s="24">
        <v>4</v>
      </c>
      <c r="G28" s="49">
        <f t="shared" si="4"/>
        <v>10</v>
      </c>
      <c r="H28" s="10">
        <f>SUM(G23:G28)</f>
        <v>66</v>
      </c>
      <c r="I28" s="52">
        <f t="shared" si="5"/>
        <v>9</v>
      </c>
      <c r="J28" s="55">
        <f>SUM(I23:I28)</f>
        <v>59.400000000000006</v>
      </c>
      <c r="K28" s="52">
        <f>J28*97.17/1934.62</f>
        <v>2.983478926094014</v>
      </c>
      <c r="L28" s="52">
        <f>SUM(J28:K28)</f>
        <v>62.38347892609402</v>
      </c>
      <c r="M28" s="84">
        <f>L28*2944.61/2031.79</f>
        <v>90.4104340904157</v>
      </c>
    </row>
    <row r="29" spans="1:13" s="1" customFormat="1" ht="12" customHeight="1">
      <c r="A29" s="15"/>
      <c r="B29" s="30" t="s">
        <v>29</v>
      </c>
      <c r="C29" s="13" t="s">
        <v>64</v>
      </c>
      <c r="D29" s="14"/>
      <c r="E29" s="7"/>
      <c r="F29" s="12"/>
      <c r="G29" s="47"/>
      <c r="H29" s="4"/>
      <c r="I29" s="7"/>
      <c r="J29" s="7"/>
      <c r="K29" s="7"/>
      <c r="L29" s="7"/>
      <c r="M29" s="7"/>
    </row>
    <row r="30" spans="1:13" s="1" customFormat="1" ht="12" customHeight="1">
      <c r="A30" s="15"/>
      <c r="B30" s="30" t="s">
        <v>30</v>
      </c>
      <c r="C30" s="13" t="s">
        <v>65</v>
      </c>
      <c r="D30" s="14"/>
      <c r="E30" s="7"/>
      <c r="F30" s="12"/>
      <c r="G30" s="47"/>
      <c r="H30" s="4"/>
      <c r="I30" s="7"/>
      <c r="J30" s="7"/>
      <c r="K30" s="7"/>
      <c r="L30" s="7"/>
      <c r="M30" s="7"/>
    </row>
    <row r="31" spans="1:13" s="1" customFormat="1" ht="12" customHeight="1">
      <c r="A31" s="15"/>
      <c r="B31" s="30" t="s">
        <v>31</v>
      </c>
      <c r="C31" s="31" t="s">
        <v>66</v>
      </c>
      <c r="D31" s="14"/>
      <c r="E31" s="7"/>
      <c r="F31" s="12"/>
      <c r="G31" s="47"/>
      <c r="H31" s="4"/>
      <c r="I31" s="7"/>
      <c r="J31" s="7"/>
      <c r="K31" s="7"/>
      <c r="L31" s="7"/>
      <c r="M31" s="7"/>
    </row>
    <row r="32" spans="1:13" s="1" customFormat="1" ht="12" customHeight="1">
      <c r="A32" s="15"/>
      <c r="B32" s="30" t="s">
        <v>32</v>
      </c>
      <c r="C32" s="13">
        <v>96432160</v>
      </c>
      <c r="D32" s="14"/>
      <c r="E32" s="7"/>
      <c r="F32" s="12"/>
      <c r="G32" s="47"/>
      <c r="H32" s="4"/>
      <c r="I32" s="7"/>
      <c r="J32" s="7"/>
      <c r="K32" s="7"/>
      <c r="L32" s="7"/>
      <c r="M32" s="7"/>
    </row>
    <row r="33" spans="1:13" s="6" customFormat="1" ht="12" customHeight="1">
      <c r="A33" s="17">
        <v>1</v>
      </c>
      <c r="B33" s="17" t="s">
        <v>67</v>
      </c>
      <c r="C33" s="18" t="s">
        <v>68</v>
      </c>
      <c r="D33" s="19">
        <v>60</v>
      </c>
      <c r="E33" s="8">
        <f>D33*0.9</f>
        <v>54</v>
      </c>
      <c r="F33" s="17">
        <v>1</v>
      </c>
      <c r="G33" s="48">
        <f>D33*F33</f>
        <v>60</v>
      </c>
      <c r="H33" s="5"/>
      <c r="I33" s="52">
        <f>G33*0.9</f>
        <v>54</v>
      </c>
      <c r="J33" s="53"/>
      <c r="K33" s="53"/>
      <c r="L33" s="53"/>
      <c r="M33" s="78"/>
    </row>
    <row r="34" spans="1:13" s="6" customFormat="1" ht="12" customHeight="1">
      <c r="A34" s="17">
        <v>2</v>
      </c>
      <c r="B34" s="17" t="s">
        <v>69</v>
      </c>
      <c r="C34" s="18" t="s">
        <v>70</v>
      </c>
      <c r="D34" s="19">
        <v>5.5</v>
      </c>
      <c r="E34" s="8">
        <f>D34*0.9</f>
        <v>4.95</v>
      </c>
      <c r="F34" s="17">
        <v>5</v>
      </c>
      <c r="G34" s="48">
        <f>D34*F34</f>
        <v>27.5</v>
      </c>
      <c r="H34" s="5"/>
      <c r="I34" s="52">
        <f>G34*0.9</f>
        <v>24.75</v>
      </c>
      <c r="J34" s="53"/>
      <c r="K34" s="53"/>
      <c r="L34" s="53"/>
      <c r="M34" s="78"/>
    </row>
    <row r="35" spans="1:13" s="6" customFormat="1" ht="12" customHeight="1">
      <c r="A35" s="17">
        <v>3</v>
      </c>
      <c r="B35" s="17">
        <v>5999</v>
      </c>
      <c r="C35" s="18" t="s">
        <v>71</v>
      </c>
      <c r="D35" s="19">
        <v>6</v>
      </c>
      <c r="E35" s="8">
        <f>D35*0.9</f>
        <v>5.4</v>
      </c>
      <c r="F35" s="17">
        <v>5</v>
      </c>
      <c r="G35" s="48">
        <f>D35*F35</f>
        <v>30</v>
      </c>
      <c r="H35" s="5"/>
      <c r="I35" s="52">
        <f>G35*0.9</f>
        <v>27</v>
      </c>
      <c r="J35" s="53"/>
      <c r="K35" s="53"/>
      <c r="L35" s="53"/>
      <c r="M35" s="78"/>
    </row>
    <row r="36" spans="1:13" s="6" customFormat="1" ht="12" customHeight="1">
      <c r="A36" s="17">
        <v>4</v>
      </c>
      <c r="B36" s="17">
        <v>522</v>
      </c>
      <c r="C36" s="18" t="s">
        <v>72</v>
      </c>
      <c r="D36" s="19">
        <v>0.6</v>
      </c>
      <c r="E36" s="8">
        <f>D36*0.9</f>
        <v>0.54</v>
      </c>
      <c r="F36" s="17">
        <v>10</v>
      </c>
      <c r="G36" s="48">
        <f>D36*F36</f>
        <v>6</v>
      </c>
      <c r="H36" s="5">
        <f>SUM(G33:G36)</f>
        <v>123.5</v>
      </c>
      <c r="I36" s="52">
        <f>G36*0.9</f>
        <v>5.4</v>
      </c>
      <c r="J36" s="52">
        <f>SUM(I33:I36)</f>
        <v>111.15</v>
      </c>
      <c r="K36" s="52">
        <f>J36*97.17/1934.62</f>
        <v>5.5827219298880415</v>
      </c>
      <c r="L36" s="52">
        <f>SUM(J36:K36)</f>
        <v>116.73272192988804</v>
      </c>
      <c r="M36" s="84">
        <f>L36*2944.61/2031.79</f>
        <v>169.17710015403546</v>
      </c>
    </row>
    <row r="37" spans="1:13" s="1" customFormat="1" ht="12" customHeight="1">
      <c r="A37" s="15"/>
      <c r="B37" s="30" t="s">
        <v>29</v>
      </c>
      <c r="C37" s="13" t="s">
        <v>102</v>
      </c>
      <c r="D37" s="14"/>
      <c r="E37" s="8"/>
      <c r="F37" s="12"/>
      <c r="G37" s="47"/>
      <c r="H37" s="4"/>
      <c r="I37" s="52"/>
      <c r="J37" s="7"/>
      <c r="K37" s="7"/>
      <c r="L37" s="7"/>
      <c r="M37" s="7"/>
    </row>
    <row r="38" spans="1:13" s="1" customFormat="1" ht="12" customHeight="1">
      <c r="A38" s="15"/>
      <c r="B38" s="30" t="s">
        <v>30</v>
      </c>
      <c r="C38" s="13" t="s">
        <v>103</v>
      </c>
      <c r="D38" s="14"/>
      <c r="E38" s="8"/>
      <c r="F38" s="12"/>
      <c r="G38" s="47"/>
      <c r="H38" s="4"/>
      <c r="I38" s="52"/>
      <c r="J38" s="7"/>
      <c r="K38" s="7"/>
      <c r="L38" s="7"/>
      <c r="M38" s="7"/>
    </row>
    <row r="39" spans="1:13" s="1" customFormat="1" ht="12" customHeight="1">
      <c r="A39" s="15"/>
      <c r="B39" s="30" t="s">
        <v>31</v>
      </c>
      <c r="C39" s="31" t="s">
        <v>104</v>
      </c>
      <c r="D39" s="14"/>
      <c r="E39" s="7"/>
      <c r="F39" s="12"/>
      <c r="G39" s="47"/>
      <c r="H39" s="4"/>
      <c r="I39" s="7"/>
      <c r="J39" s="7"/>
      <c r="K39" s="7"/>
      <c r="L39" s="7"/>
      <c r="M39" s="7"/>
    </row>
    <row r="40" spans="1:13" s="1" customFormat="1" ht="12" customHeight="1">
      <c r="A40" s="15"/>
      <c r="B40" s="30" t="s">
        <v>32</v>
      </c>
      <c r="C40" s="13"/>
      <c r="D40" s="14"/>
      <c r="E40" s="7"/>
      <c r="F40" s="12"/>
      <c r="G40" s="47"/>
      <c r="H40" s="4"/>
      <c r="I40" s="7"/>
      <c r="J40" s="7"/>
      <c r="K40" s="7"/>
      <c r="L40" s="7"/>
      <c r="M40" s="7"/>
    </row>
    <row r="41" spans="1:13" s="6" customFormat="1" ht="12" customHeight="1">
      <c r="A41" s="17">
        <v>1</v>
      </c>
      <c r="B41" s="17" t="s">
        <v>119</v>
      </c>
      <c r="C41" s="18" t="s">
        <v>105</v>
      </c>
      <c r="D41" s="19">
        <v>75</v>
      </c>
      <c r="E41" s="8">
        <f aca="true" t="shared" si="6" ref="E41:E47">D41*0.9</f>
        <v>67.5</v>
      </c>
      <c r="F41" s="17">
        <v>1</v>
      </c>
      <c r="G41" s="48">
        <f aca="true" t="shared" si="7" ref="G41:G47">D41*F41</f>
        <v>75</v>
      </c>
      <c r="H41" s="5"/>
      <c r="I41" s="52">
        <f aca="true" t="shared" si="8" ref="I41:I47">G41*0.9</f>
        <v>67.5</v>
      </c>
      <c r="J41" s="53"/>
      <c r="K41" s="53"/>
      <c r="L41" s="53"/>
      <c r="M41" s="78"/>
    </row>
    <row r="42" spans="1:13" s="6" customFormat="1" ht="12" customHeight="1">
      <c r="A42" s="17">
        <v>2</v>
      </c>
      <c r="B42" s="17">
        <v>1555</v>
      </c>
      <c r="C42" s="18" t="s">
        <v>106</v>
      </c>
      <c r="D42" s="19">
        <v>28</v>
      </c>
      <c r="E42" s="8">
        <f t="shared" si="6"/>
        <v>25.2</v>
      </c>
      <c r="F42" s="17">
        <v>1</v>
      </c>
      <c r="G42" s="48">
        <f t="shared" si="7"/>
        <v>28</v>
      </c>
      <c r="H42" s="5"/>
      <c r="I42" s="52">
        <f t="shared" si="8"/>
        <v>25.2</v>
      </c>
      <c r="J42" s="53"/>
      <c r="K42" s="53"/>
      <c r="L42" s="53"/>
      <c r="M42" s="78"/>
    </row>
    <row r="43" spans="1:13" s="6" customFormat="1" ht="12" customHeight="1">
      <c r="A43" s="17">
        <v>5</v>
      </c>
      <c r="B43" s="17" t="s">
        <v>48</v>
      </c>
      <c r="C43" s="20" t="s">
        <v>49</v>
      </c>
      <c r="D43" s="19">
        <v>7</v>
      </c>
      <c r="E43" s="8">
        <f t="shared" si="6"/>
        <v>6.3</v>
      </c>
      <c r="F43" s="17">
        <v>2</v>
      </c>
      <c r="G43" s="48">
        <f t="shared" si="7"/>
        <v>14</v>
      </c>
      <c r="H43" s="5"/>
      <c r="I43" s="52">
        <f t="shared" si="8"/>
        <v>12.6</v>
      </c>
      <c r="J43" s="53"/>
      <c r="K43" s="53"/>
      <c r="L43" s="53"/>
      <c r="M43" s="78"/>
    </row>
    <row r="44" spans="1:14" s="6" customFormat="1" ht="12" customHeight="1">
      <c r="A44" s="17">
        <v>3</v>
      </c>
      <c r="B44" s="17" t="s">
        <v>48</v>
      </c>
      <c r="C44" s="18" t="s">
        <v>107</v>
      </c>
      <c r="D44" s="19">
        <v>7</v>
      </c>
      <c r="E44" s="65" t="s">
        <v>143</v>
      </c>
      <c r="F44" s="17">
        <v>2</v>
      </c>
      <c r="G44" s="48"/>
      <c r="H44" s="5"/>
      <c r="I44" s="52"/>
      <c r="J44" s="53"/>
      <c r="K44" s="53"/>
      <c r="L44" s="53"/>
      <c r="M44" s="77" t="s">
        <v>140</v>
      </c>
      <c r="N44" s="52">
        <v>22</v>
      </c>
    </row>
    <row r="45" spans="1:13" s="6" customFormat="1" ht="12" customHeight="1">
      <c r="A45" s="17">
        <v>4</v>
      </c>
      <c r="B45" s="17" t="s">
        <v>4</v>
      </c>
      <c r="C45" s="18" t="s">
        <v>108</v>
      </c>
      <c r="D45" s="19">
        <v>5</v>
      </c>
      <c r="E45" s="8">
        <f t="shared" si="6"/>
        <v>4.5</v>
      </c>
      <c r="F45" s="17">
        <v>1</v>
      </c>
      <c r="G45" s="48">
        <f t="shared" si="7"/>
        <v>5</v>
      </c>
      <c r="H45" s="5"/>
      <c r="I45" s="52">
        <f t="shared" si="8"/>
        <v>4.5</v>
      </c>
      <c r="J45" s="53"/>
      <c r="K45" s="53"/>
      <c r="L45" s="53"/>
      <c r="M45" s="79"/>
    </row>
    <row r="46" spans="1:13" s="6" customFormat="1" ht="12" customHeight="1">
      <c r="A46" s="17">
        <v>5</v>
      </c>
      <c r="B46" s="17" t="s">
        <v>6</v>
      </c>
      <c r="C46" s="18" t="s">
        <v>109</v>
      </c>
      <c r="D46" s="19">
        <v>5</v>
      </c>
      <c r="E46" s="8">
        <f t="shared" si="6"/>
        <v>4.5</v>
      </c>
      <c r="F46" s="17">
        <v>1</v>
      </c>
      <c r="G46" s="48">
        <f t="shared" si="7"/>
        <v>5</v>
      </c>
      <c r="H46" s="5"/>
      <c r="I46" s="52">
        <f t="shared" si="8"/>
        <v>4.5</v>
      </c>
      <c r="J46" s="53"/>
      <c r="K46" s="53"/>
      <c r="L46" s="53"/>
      <c r="M46" s="78"/>
    </row>
    <row r="47" spans="1:14" s="6" customFormat="1" ht="12" customHeight="1">
      <c r="A47" s="17">
        <v>6</v>
      </c>
      <c r="B47" s="17" t="s">
        <v>100</v>
      </c>
      <c r="C47" s="18" t="s">
        <v>110</v>
      </c>
      <c r="D47" s="19">
        <v>5</v>
      </c>
      <c r="E47" s="8">
        <f t="shared" si="6"/>
        <v>4.5</v>
      </c>
      <c r="F47" s="17">
        <v>1</v>
      </c>
      <c r="G47" s="48">
        <f t="shared" si="7"/>
        <v>5</v>
      </c>
      <c r="H47" s="5">
        <f>SUM(G41:G47)</f>
        <v>132</v>
      </c>
      <c r="I47" s="52">
        <f t="shared" si="8"/>
        <v>4.5</v>
      </c>
      <c r="J47" s="52">
        <f>SUM(I41:I47)</f>
        <v>118.8</v>
      </c>
      <c r="K47" s="52">
        <f>J47*97.17/1934.62</f>
        <v>5.966957852188027</v>
      </c>
      <c r="L47" s="52">
        <f>SUM(J47:K47)</f>
        <v>124.76695785218803</v>
      </c>
      <c r="M47" s="79">
        <f>L47*2944.61/2031.79</f>
        <v>180.8208681808314</v>
      </c>
      <c r="N47" s="84">
        <f>SUM(N44,M47)</f>
        <v>202.8208681808314</v>
      </c>
    </row>
    <row r="48" spans="1:13" s="1" customFormat="1" ht="12" customHeight="1">
      <c r="A48" s="7"/>
      <c r="B48" s="32" t="s">
        <v>29</v>
      </c>
      <c r="C48" s="33" t="s">
        <v>116</v>
      </c>
      <c r="D48" s="34"/>
      <c r="E48" s="35"/>
      <c r="F48" s="4"/>
      <c r="H48" s="7"/>
      <c r="I48" s="7"/>
      <c r="J48" s="7"/>
      <c r="K48" s="7"/>
      <c r="L48" s="7"/>
      <c r="M48" s="7"/>
    </row>
    <row r="49" spans="1:13" s="1" customFormat="1" ht="12" customHeight="1">
      <c r="A49" s="7"/>
      <c r="B49" s="32" t="s">
        <v>30</v>
      </c>
      <c r="C49" s="33" t="s">
        <v>117</v>
      </c>
      <c r="D49" s="34"/>
      <c r="E49" s="35"/>
      <c r="F49" s="4"/>
      <c r="H49" s="7"/>
      <c r="I49" s="7"/>
      <c r="J49" s="7"/>
      <c r="K49" s="7"/>
      <c r="L49" s="7"/>
      <c r="M49" s="7"/>
    </row>
    <row r="50" spans="1:13" s="1" customFormat="1" ht="12" customHeight="1">
      <c r="A50" s="7"/>
      <c r="B50" s="32" t="s">
        <v>31</v>
      </c>
      <c r="C50" s="36" t="s">
        <v>118</v>
      </c>
      <c r="D50" s="34"/>
      <c r="E50" s="35"/>
      <c r="F50" s="4"/>
      <c r="H50" s="7"/>
      <c r="I50" s="7"/>
      <c r="J50" s="7"/>
      <c r="K50" s="7"/>
      <c r="L50" s="7"/>
      <c r="M50" s="7"/>
    </row>
    <row r="51" spans="1:13" s="1" customFormat="1" ht="12" customHeight="1">
      <c r="A51" s="7"/>
      <c r="B51" s="32" t="s">
        <v>32</v>
      </c>
      <c r="C51" s="33">
        <v>91737515</v>
      </c>
      <c r="D51" s="34"/>
      <c r="E51" s="35"/>
      <c r="F51" s="4"/>
      <c r="H51" s="7"/>
      <c r="I51" s="7"/>
      <c r="J51" s="7"/>
      <c r="K51" s="7"/>
      <c r="L51" s="7"/>
      <c r="M51" s="7"/>
    </row>
    <row r="52" spans="1:13" s="6" customFormat="1" ht="12" customHeight="1">
      <c r="A52" s="37">
        <v>1</v>
      </c>
      <c r="B52" s="39" t="s">
        <v>12</v>
      </c>
      <c r="C52" s="38" t="s">
        <v>13</v>
      </c>
      <c r="D52" s="5">
        <v>5</v>
      </c>
      <c r="E52" s="8">
        <f>D52*0.9</f>
        <v>4.5</v>
      </c>
      <c r="F52" s="17">
        <v>3</v>
      </c>
      <c r="G52" s="48">
        <f>D52*F52</f>
        <v>15</v>
      </c>
      <c r="H52" s="5">
        <v>15</v>
      </c>
      <c r="I52" s="52">
        <f>G52*0.9</f>
        <v>13.5</v>
      </c>
      <c r="J52" s="52">
        <v>13.5</v>
      </c>
      <c r="K52" s="52">
        <f>J52*97.17/1934.62</f>
        <v>0.678063392294094</v>
      </c>
      <c r="L52" s="52">
        <f>SUM(J52:K52)</f>
        <v>14.178063392294094</v>
      </c>
      <c r="M52" s="84">
        <f>L52*2944.61/2031.79</f>
        <v>20.54782592963993</v>
      </c>
    </row>
    <row r="53" spans="1:13" s="1" customFormat="1" ht="12" customHeight="1">
      <c r="A53" s="15"/>
      <c r="B53" s="30" t="s">
        <v>29</v>
      </c>
      <c r="C53" s="13" t="s">
        <v>73</v>
      </c>
      <c r="D53" s="14"/>
      <c r="E53" s="8"/>
      <c r="F53" s="12"/>
      <c r="G53" s="47"/>
      <c r="H53" s="4"/>
      <c r="I53" s="7"/>
      <c r="J53" s="7"/>
      <c r="K53" s="7"/>
      <c r="L53" s="7"/>
      <c r="M53" s="7"/>
    </row>
    <row r="54" spans="1:13" s="1" customFormat="1" ht="12" customHeight="1">
      <c r="A54" s="15"/>
      <c r="B54" s="30" t="s">
        <v>30</v>
      </c>
      <c r="C54" s="13" t="s">
        <v>74</v>
      </c>
      <c r="D54" s="14"/>
      <c r="E54" s="8"/>
      <c r="F54" s="12"/>
      <c r="G54" s="47"/>
      <c r="H54" s="4"/>
      <c r="I54" s="7"/>
      <c r="J54" s="7"/>
      <c r="K54" s="7"/>
      <c r="L54" s="7"/>
      <c r="M54" s="7"/>
    </row>
    <row r="55" spans="1:13" s="1" customFormat="1" ht="12" customHeight="1">
      <c r="A55" s="15"/>
      <c r="B55" s="30" t="s">
        <v>31</v>
      </c>
      <c r="C55" s="31" t="s">
        <v>75</v>
      </c>
      <c r="D55" s="14"/>
      <c r="E55" s="7"/>
      <c r="F55" s="12"/>
      <c r="G55" s="47"/>
      <c r="H55" s="4"/>
      <c r="I55" s="7"/>
      <c r="J55" s="7"/>
      <c r="K55" s="7"/>
      <c r="L55" s="7"/>
      <c r="M55" s="7"/>
    </row>
    <row r="56" spans="1:13" s="1" customFormat="1" ht="12" customHeight="1">
      <c r="A56" s="15"/>
      <c r="B56" s="30" t="s">
        <v>32</v>
      </c>
      <c r="C56" s="13" t="s">
        <v>76</v>
      </c>
      <c r="D56" s="14"/>
      <c r="E56" s="7"/>
      <c r="F56" s="12"/>
      <c r="G56" s="47"/>
      <c r="H56" s="4"/>
      <c r="I56" s="7"/>
      <c r="J56" s="7"/>
      <c r="K56" s="7"/>
      <c r="L56" s="7"/>
      <c r="M56" s="7"/>
    </row>
    <row r="57" spans="1:13" s="6" customFormat="1" ht="12" customHeight="1">
      <c r="A57" s="17">
        <v>1</v>
      </c>
      <c r="B57" s="17" t="s">
        <v>16</v>
      </c>
      <c r="C57" s="18" t="s">
        <v>77</v>
      </c>
      <c r="D57" s="19">
        <v>5</v>
      </c>
      <c r="E57" s="8">
        <f>D57*0.9</f>
        <v>4.5</v>
      </c>
      <c r="F57" s="17">
        <v>1</v>
      </c>
      <c r="G57" s="48">
        <f>D57*F57</f>
        <v>5</v>
      </c>
      <c r="H57" s="5"/>
      <c r="I57" s="52">
        <f>G57*0.9</f>
        <v>4.5</v>
      </c>
      <c r="J57" s="53"/>
      <c r="K57" s="53"/>
      <c r="L57" s="53"/>
      <c r="M57" s="78"/>
    </row>
    <row r="58" spans="1:13" s="6" customFormat="1" ht="12" customHeight="1">
      <c r="A58" s="17">
        <v>2</v>
      </c>
      <c r="B58" s="17" t="s">
        <v>15</v>
      </c>
      <c r="C58" s="18" t="s">
        <v>78</v>
      </c>
      <c r="D58" s="19">
        <v>5</v>
      </c>
      <c r="E58" s="8">
        <f>D58*0.9</f>
        <v>4.5</v>
      </c>
      <c r="F58" s="17">
        <v>1</v>
      </c>
      <c r="G58" s="48">
        <f>D58*F58</f>
        <v>5</v>
      </c>
      <c r="H58" s="5"/>
      <c r="I58" s="52">
        <f>E58*F58</f>
        <v>4.5</v>
      </c>
      <c r="J58" s="53"/>
      <c r="K58" s="53"/>
      <c r="L58" s="53"/>
      <c r="M58" s="78"/>
    </row>
    <row r="59" spans="1:13" s="6" customFormat="1" ht="12" customHeight="1">
      <c r="A59" s="17">
        <v>3</v>
      </c>
      <c r="B59" s="17" t="s">
        <v>18</v>
      </c>
      <c r="C59" s="18" t="s">
        <v>79</v>
      </c>
      <c r="D59" s="19">
        <v>5</v>
      </c>
      <c r="E59" s="8">
        <f>D59*0.9</f>
        <v>4.5</v>
      </c>
      <c r="F59" s="17">
        <v>1</v>
      </c>
      <c r="G59" s="48">
        <f>D59*F59</f>
        <v>5</v>
      </c>
      <c r="H59" s="5"/>
      <c r="I59" s="52">
        <f>E59*F59</f>
        <v>4.5</v>
      </c>
      <c r="J59" s="53"/>
      <c r="K59" s="53"/>
      <c r="L59" s="53"/>
      <c r="M59" s="78"/>
    </row>
    <row r="60" spans="1:13" s="6" customFormat="1" ht="12" customHeight="1">
      <c r="A60" s="17">
        <v>4</v>
      </c>
      <c r="B60" s="17" t="s">
        <v>27</v>
      </c>
      <c r="C60" s="18" t="s">
        <v>28</v>
      </c>
      <c r="D60" s="19">
        <v>5</v>
      </c>
      <c r="E60" s="8">
        <f>D60*0.9</f>
        <v>4.5</v>
      </c>
      <c r="F60" s="17">
        <v>1</v>
      </c>
      <c r="G60" s="48">
        <f>D60*F60</f>
        <v>5</v>
      </c>
      <c r="H60" s="5"/>
      <c r="I60" s="52">
        <f>E60*F60</f>
        <v>4.5</v>
      </c>
      <c r="J60" s="53"/>
      <c r="K60" s="53"/>
      <c r="L60" s="53"/>
      <c r="M60" s="78"/>
    </row>
    <row r="61" spans="1:13" s="6" customFormat="1" ht="12" customHeight="1">
      <c r="A61" s="17">
        <v>5</v>
      </c>
      <c r="B61" s="17" t="s">
        <v>8</v>
      </c>
      <c r="C61" s="18" t="s">
        <v>80</v>
      </c>
      <c r="D61" s="19">
        <v>5</v>
      </c>
      <c r="E61" s="8">
        <f>D61*0.9</f>
        <v>4.5</v>
      </c>
      <c r="F61" s="17">
        <v>1</v>
      </c>
      <c r="G61" s="48">
        <f>D61*F61</f>
        <v>5</v>
      </c>
      <c r="H61" s="5">
        <f>SUM(G57:G61)</f>
        <v>25</v>
      </c>
      <c r="I61" s="52">
        <f>E61*F61</f>
        <v>4.5</v>
      </c>
      <c r="J61" s="52">
        <f>SUM(I57:I61)</f>
        <v>22.5</v>
      </c>
      <c r="K61" s="52">
        <f>J61*97.17/1934.62</f>
        <v>1.13010565382349</v>
      </c>
      <c r="L61" s="52">
        <f>SUM(J61:K61)</f>
        <v>23.63010565382349</v>
      </c>
      <c r="M61" s="84">
        <f>L61*2944.61/2031.79</f>
        <v>34.24637654939988</v>
      </c>
    </row>
    <row r="62" spans="1:13" s="1" customFormat="1" ht="12" customHeight="1">
      <c r="A62" s="15"/>
      <c r="B62" s="30" t="s">
        <v>29</v>
      </c>
      <c r="C62" s="13" t="s">
        <v>85</v>
      </c>
      <c r="D62" s="14"/>
      <c r="E62" s="8" t="s">
        <v>115</v>
      </c>
      <c r="F62" s="12"/>
      <c r="G62" s="47"/>
      <c r="H62" s="4"/>
      <c r="I62" s="52" t="s">
        <v>115</v>
      </c>
      <c r="J62" s="7"/>
      <c r="K62" s="7"/>
      <c r="L62" s="7"/>
      <c r="M62" s="7"/>
    </row>
    <row r="63" spans="1:13" s="1" customFormat="1" ht="12" customHeight="1">
      <c r="A63" s="15"/>
      <c r="B63" s="30" t="s">
        <v>30</v>
      </c>
      <c r="C63" s="13" t="s">
        <v>86</v>
      </c>
      <c r="D63" s="14"/>
      <c r="E63" s="8"/>
      <c r="F63" s="12"/>
      <c r="G63" s="47"/>
      <c r="H63" s="4"/>
      <c r="I63" s="7"/>
      <c r="J63" s="7"/>
      <c r="K63" s="7"/>
      <c r="L63" s="7"/>
      <c r="M63" s="7"/>
    </row>
    <row r="64" spans="1:13" s="1" customFormat="1" ht="12" customHeight="1">
      <c r="A64" s="15"/>
      <c r="B64" s="30" t="s">
        <v>31</v>
      </c>
      <c r="C64" s="31" t="s">
        <v>87</v>
      </c>
      <c r="D64" s="14"/>
      <c r="E64" s="7"/>
      <c r="F64" s="12"/>
      <c r="G64" s="47"/>
      <c r="H64" s="4"/>
      <c r="I64" s="7"/>
      <c r="J64" s="7"/>
      <c r="K64" s="7"/>
      <c r="L64" s="7"/>
      <c r="M64" s="7"/>
    </row>
    <row r="65" spans="1:13" s="1" customFormat="1" ht="12" customHeight="1">
      <c r="A65" s="15"/>
      <c r="B65" s="30" t="s">
        <v>32</v>
      </c>
      <c r="C65" s="13">
        <v>97860767</v>
      </c>
      <c r="D65" s="14"/>
      <c r="E65" s="7"/>
      <c r="F65" s="12"/>
      <c r="G65" s="47"/>
      <c r="H65" s="4"/>
      <c r="I65" s="7"/>
      <c r="J65" s="7"/>
      <c r="K65" s="7"/>
      <c r="L65" s="7"/>
      <c r="M65" s="7"/>
    </row>
    <row r="66" spans="1:13" s="6" customFormat="1" ht="12" customHeight="1">
      <c r="A66" s="17">
        <v>1</v>
      </c>
      <c r="B66" s="17" t="s">
        <v>27</v>
      </c>
      <c r="C66" s="18" t="s">
        <v>28</v>
      </c>
      <c r="D66" s="19">
        <v>5</v>
      </c>
      <c r="E66" s="8">
        <f>D66*0.9</f>
        <v>4.5</v>
      </c>
      <c r="F66" s="17">
        <v>2</v>
      </c>
      <c r="G66" s="48">
        <f>D66*F66</f>
        <v>10</v>
      </c>
      <c r="H66" s="5">
        <v>10</v>
      </c>
      <c r="I66" s="52">
        <f>G66*0.9</f>
        <v>9</v>
      </c>
      <c r="J66" s="52">
        <v>9</v>
      </c>
      <c r="K66" s="52">
        <f>J66*97.17/1934.62</f>
        <v>0.452042261529396</v>
      </c>
      <c r="L66" s="52">
        <f>SUM(J66:K66)</f>
        <v>9.452042261529396</v>
      </c>
      <c r="M66" s="84">
        <f>L66*2944.61/2031.79</f>
        <v>13.698550619759953</v>
      </c>
    </row>
    <row r="67" spans="1:13" s="1" customFormat="1" ht="12" customHeight="1">
      <c r="A67" s="7"/>
      <c r="B67" s="32" t="s">
        <v>29</v>
      </c>
      <c r="C67" s="33" t="s">
        <v>83</v>
      </c>
      <c r="D67" s="34"/>
      <c r="E67" s="8"/>
      <c r="F67" s="35"/>
      <c r="G67" s="47"/>
      <c r="H67" s="4"/>
      <c r="I67" s="7"/>
      <c r="J67" s="7"/>
      <c r="K67" s="56"/>
      <c r="L67" s="56"/>
      <c r="M67" s="7"/>
    </row>
    <row r="68" spans="1:13" s="1" customFormat="1" ht="12" customHeight="1">
      <c r="A68" s="7"/>
      <c r="B68" s="32" t="s">
        <v>30</v>
      </c>
      <c r="C68" s="33" t="s">
        <v>84</v>
      </c>
      <c r="D68" s="34"/>
      <c r="E68" s="8"/>
      <c r="F68" s="35"/>
      <c r="G68" s="47"/>
      <c r="H68" s="4"/>
      <c r="I68" s="7"/>
      <c r="J68" s="7"/>
      <c r="K68" s="7"/>
      <c r="L68" s="7"/>
      <c r="M68" s="7"/>
    </row>
    <row r="69" spans="1:13" s="1" customFormat="1" ht="12" customHeight="1">
      <c r="A69" s="7"/>
      <c r="B69" s="32" t="s">
        <v>31</v>
      </c>
      <c r="C69" s="36" t="s">
        <v>88</v>
      </c>
      <c r="D69" s="34"/>
      <c r="E69" s="8"/>
      <c r="F69" s="35"/>
      <c r="G69" s="47"/>
      <c r="H69" s="4"/>
      <c r="I69" s="7"/>
      <c r="J69" s="7"/>
      <c r="K69" s="56"/>
      <c r="L69" s="56"/>
      <c r="M69" s="7"/>
    </row>
    <row r="70" spans="1:13" s="1" customFormat="1" ht="12" customHeight="1">
      <c r="A70" s="7"/>
      <c r="B70" s="32" t="s">
        <v>32</v>
      </c>
      <c r="C70" s="33">
        <v>96644248</v>
      </c>
      <c r="D70" s="34"/>
      <c r="E70" s="8"/>
      <c r="F70" s="35"/>
      <c r="G70" s="47"/>
      <c r="H70" s="4"/>
      <c r="I70" s="7"/>
      <c r="J70" s="7"/>
      <c r="K70" s="56"/>
      <c r="L70" s="56"/>
      <c r="M70" s="7"/>
    </row>
    <row r="71" spans="1:13" ht="12.75">
      <c r="A71" s="17">
        <v>1</v>
      </c>
      <c r="B71" s="25">
        <v>325</v>
      </c>
      <c r="C71" s="18" t="s">
        <v>34</v>
      </c>
      <c r="D71" s="19">
        <v>15</v>
      </c>
      <c r="E71" s="8">
        <f>D71*0.9</f>
        <v>13.5</v>
      </c>
      <c r="F71" s="17">
        <v>2</v>
      </c>
      <c r="G71" s="48">
        <f>D71*F71</f>
        <v>30</v>
      </c>
      <c r="H71" s="5">
        <v>30</v>
      </c>
      <c r="I71" s="52">
        <f>G71*0.9</f>
        <v>27</v>
      </c>
      <c r="J71" s="52">
        <v>27</v>
      </c>
      <c r="K71" s="52">
        <f>J71*97.17/1934.62</f>
        <v>1.356126784588188</v>
      </c>
      <c r="L71" s="52">
        <f>SUM(J71:K71)</f>
        <v>28.356126784588188</v>
      </c>
      <c r="M71" s="84">
        <f>L71*2944.61/2031.79</f>
        <v>41.09565185927986</v>
      </c>
    </row>
    <row r="72" spans="1:13" s="1" customFormat="1" ht="12" customHeight="1">
      <c r="A72" s="7"/>
      <c r="B72" s="32" t="s">
        <v>29</v>
      </c>
      <c r="C72" s="33" t="s">
        <v>89</v>
      </c>
      <c r="D72" s="34"/>
      <c r="E72" s="8"/>
      <c r="F72" s="35"/>
      <c r="G72" s="47"/>
      <c r="H72" s="4"/>
      <c r="I72" s="7"/>
      <c r="J72" s="7"/>
      <c r="K72" s="7"/>
      <c r="L72" s="7"/>
      <c r="M72" s="7"/>
    </row>
    <row r="73" spans="1:13" s="1" customFormat="1" ht="12" customHeight="1">
      <c r="A73" s="7"/>
      <c r="B73" s="32" t="s">
        <v>30</v>
      </c>
      <c r="C73" s="33" t="s">
        <v>90</v>
      </c>
      <c r="D73" s="34"/>
      <c r="E73" s="8"/>
      <c r="F73" s="35"/>
      <c r="G73" s="47"/>
      <c r="H73" s="4"/>
      <c r="I73" s="7"/>
      <c r="J73" s="7"/>
      <c r="K73" s="7"/>
      <c r="L73" s="7"/>
      <c r="M73" s="7"/>
    </row>
    <row r="74" spans="1:13" s="1" customFormat="1" ht="12" customHeight="1">
      <c r="A74" s="7"/>
      <c r="B74" s="32" t="s">
        <v>31</v>
      </c>
      <c r="C74" s="36" t="s">
        <v>91</v>
      </c>
      <c r="D74" s="34"/>
      <c r="E74" s="8"/>
      <c r="F74" s="35"/>
      <c r="G74" s="47"/>
      <c r="H74" s="4"/>
      <c r="I74" s="7"/>
      <c r="J74" s="7"/>
      <c r="K74" s="7"/>
      <c r="L74" s="7"/>
      <c r="M74" s="7"/>
    </row>
    <row r="75" spans="1:13" s="1" customFormat="1" ht="12" customHeight="1">
      <c r="A75" s="7"/>
      <c r="B75" s="32" t="s">
        <v>32</v>
      </c>
      <c r="C75" s="33">
        <v>96778739</v>
      </c>
      <c r="D75" s="34"/>
      <c r="E75" s="8"/>
      <c r="F75" s="35"/>
      <c r="G75" s="47"/>
      <c r="H75" s="4"/>
      <c r="I75" s="7"/>
      <c r="J75" s="7"/>
      <c r="K75" s="7"/>
      <c r="L75" s="7"/>
      <c r="M75" s="7"/>
    </row>
    <row r="76" spans="1:13" ht="12.75">
      <c r="A76" s="17">
        <v>1</v>
      </c>
      <c r="B76" s="25" t="s">
        <v>8</v>
      </c>
      <c r="C76" s="26" t="s">
        <v>14</v>
      </c>
      <c r="D76" s="19">
        <v>5</v>
      </c>
      <c r="E76" s="8">
        <f>D76*0.9</f>
        <v>4.5</v>
      </c>
      <c r="F76" s="17">
        <v>3</v>
      </c>
      <c r="G76" s="48">
        <f>D76*F76</f>
        <v>15</v>
      </c>
      <c r="H76" s="5">
        <v>15</v>
      </c>
      <c r="I76" s="52">
        <f>G76*0.9</f>
        <v>13.5</v>
      </c>
      <c r="J76" s="52">
        <v>13.5</v>
      </c>
      <c r="K76" s="52">
        <f>J76*97.17/1934.62</f>
        <v>0.678063392294094</v>
      </c>
      <c r="L76" s="52">
        <f>SUM(J76:K76)</f>
        <v>14.178063392294094</v>
      </c>
      <c r="M76" s="84">
        <f>L76*2944.61/2031.79</f>
        <v>20.54782592963993</v>
      </c>
    </row>
    <row r="77" spans="1:13" s="1" customFormat="1" ht="12" customHeight="1">
      <c r="A77" s="7"/>
      <c r="B77" s="32" t="s">
        <v>29</v>
      </c>
      <c r="C77" s="33" t="s">
        <v>92</v>
      </c>
      <c r="D77" s="34"/>
      <c r="F77" s="35"/>
      <c r="G77" s="47"/>
      <c r="H77" s="4"/>
      <c r="I77" s="7"/>
      <c r="J77" s="7"/>
      <c r="K77" s="7"/>
      <c r="L77" s="7"/>
      <c r="M77" s="7"/>
    </row>
    <row r="78" spans="1:13" s="1" customFormat="1" ht="12" customHeight="1">
      <c r="A78" s="7"/>
      <c r="B78" s="32" t="s">
        <v>30</v>
      </c>
      <c r="C78" s="33" t="s">
        <v>93</v>
      </c>
      <c r="D78" s="34"/>
      <c r="F78" s="35"/>
      <c r="G78" s="47"/>
      <c r="H78" s="4"/>
      <c r="I78" s="7"/>
      <c r="J78" s="7"/>
      <c r="K78" s="7"/>
      <c r="L78" s="7"/>
      <c r="M78" s="7"/>
    </row>
    <row r="79" spans="1:13" s="1" customFormat="1" ht="12" customHeight="1">
      <c r="A79" s="7"/>
      <c r="B79" s="32" t="s">
        <v>31</v>
      </c>
      <c r="C79" s="36" t="s">
        <v>94</v>
      </c>
      <c r="D79" s="34"/>
      <c r="F79" s="35"/>
      <c r="G79" s="47"/>
      <c r="H79" s="4"/>
      <c r="I79" s="7"/>
      <c r="J79" s="7"/>
      <c r="K79" s="7"/>
      <c r="L79" s="7"/>
      <c r="M79" s="7"/>
    </row>
    <row r="80" spans="1:13" s="1" customFormat="1" ht="12" customHeight="1">
      <c r="A80" s="7"/>
      <c r="B80" s="32" t="s">
        <v>32</v>
      </c>
      <c r="C80" s="33" t="s">
        <v>95</v>
      </c>
      <c r="D80" s="34"/>
      <c r="F80" s="35"/>
      <c r="G80" s="47"/>
      <c r="H80" s="4"/>
      <c r="I80" s="7"/>
      <c r="J80" s="7"/>
      <c r="K80" s="7"/>
      <c r="L80" s="7"/>
      <c r="M80" s="7"/>
    </row>
    <row r="81" spans="1:13" s="41" customFormat="1" ht="12" customHeight="1">
      <c r="A81" s="16">
        <v>1</v>
      </c>
      <c r="B81" s="17" t="s">
        <v>16</v>
      </c>
      <c r="C81" s="18" t="s">
        <v>77</v>
      </c>
      <c r="D81" s="19">
        <v>5</v>
      </c>
      <c r="E81" s="8">
        <f aca="true" t="shared" si="9" ref="E81:E104">D81*0.9</f>
        <v>4.5</v>
      </c>
      <c r="F81" s="17">
        <v>2</v>
      </c>
      <c r="G81" s="50">
        <f aca="true" t="shared" si="10" ref="G81:G92">D81*F81</f>
        <v>10</v>
      </c>
      <c r="H81" s="19"/>
      <c r="I81" s="52">
        <f aca="true" t="shared" si="11" ref="I81:I86">G81*0.9</f>
        <v>9</v>
      </c>
      <c r="J81" s="58"/>
      <c r="K81" s="58"/>
      <c r="L81" s="58"/>
      <c r="M81" s="80"/>
    </row>
    <row r="82" spans="1:13" s="41" customFormat="1" ht="12" customHeight="1">
      <c r="A82" s="16">
        <v>2</v>
      </c>
      <c r="B82" s="17" t="s">
        <v>15</v>
      </c>
      <c r="C82" s="18" t="s">
        <v>78</v>
      </c>
      <c r="D82" s="19">
        <v>5</v>
      </c>
      <c r="E82" s="8">
        <f t="shared" si="9"/>
        <v>4.5</v>
      </c>
      <c r="F82" s="17">
        <v>2</v>
      </c>
      <c r="G82" s="50">
        <f t="shared" si="10"/>
        <v>10</v>
      </c>
      <c r="H82" s="19"/>
      <c r="I82" s="52">
        <f t="shared" si="11"/>
        <v>9</v>
      </c>
      <c r="J82" s="58"/>
      <c r="K82" s="58"/>
      <c r="L82" s="58"/>
      <c r="M82" s="80"/>
    </row>
    <row r="83" spans="1:13" s="41" customFormat="1" ht="12" customHeight="1">
      <c r="A83" s="16">
        <v>3</v>
      </c>
      <c r="B83" s="17" t="s">
        <v>18</v>
      </c>
      <c r="C83" s="18" t="s">
        <v>79</v>
      </c>
      <c r="D83" s="19">
        <v>5</v>
      </c>
      <c r="E83" s="8">
        <f t="shared" si="9"/>
        <v>4.5</v>
      </c>
      <c r="F83" s="17">
        <v>1</v>
      </c>
      <c r="G83" s="50">
        <f t="shared" si="10"/>
        <v>5</v>
      </c>
      <c r="H83" s="19"/>
      <c r="I83" s="52">
        <f t="shared" si="11"/>
        <v>4.5</v>
      </c>
      <c r="J83" s="58"/>
      <c r="K83" s="58"/>
      <c r="L83" s="58"/>
      <c r="M83" s="80"/>
    </row>
    <row r="84" spans="1:13" s="41" customFormat="1" ht="12" customHeight="1">
      <c r="A84" s="16">
        <v>4</v>
      </c>
      <c r="B84" s="17" t="s">
        <v>27</v>
      </c>
      <c r="C84" s="18" t="s">
        <v>28</v>
      </c>
      <c r="D84" s="19">
        <v>5</v>
      </c>
      <c r="E84" s="8">
        <f t="shared" si="9"/>
        <v>4.5</v>
      </c>
      <c r="F84" s="17">
        <v>1</v>
      </c>
      <c r="G84" s="50">
        <f t="shared" si="10"/>
        <v>5</v>
      </c>
      <c r="H84" s="19"/>
      <c r="I84" s="52">
        <f t="shared" si="11"/>
        <v>4.5</v>
      </c>
      <c r="J84" s="58"/>
      <c r="K84" s="58"/>
      <c r="L84" s="58"/>
      <c r="M84" s="80"/>
    </row>
    <row r="85" spans="1:13" s="41" customFormat="1" ht="12" customHeight="1">
      <c r="A85" s="16">
        <v>5</v>
      </c>
      <c r="B85" s="17" t="s">
        <v>8</v>
      </c>
      <c r="C85" s="18" t="s">
        <v>80</v>
      </c>
      <c r="D85" s="19">
        <v>5</v>
      </c>
      <c r="E85" s="8">
        <f t="shared" si="9"/>
        <v>4.5</v>
      </c>
      <c r="F85" s="17">
        <v>1</v>
      </c>
      <c r="G85" s="50">
        <f t="shared" si="10"/>
        <v>5</v>
      </c>
      <c r="H85" s="19"/>
      <c r="I85" s="52">
        <f t="shared" si="11"/>
        <v>4.5</v>
      </c>
      <c r="J85" s="58"/>
      <c r="K85" s="58"/>
      <c r="L85" s="58"/>
      <c r="M85" s="80"/>
    </row>
    <row r="86" spans="1:13" s="41" customFormat="1" ht="12" customHeight="1">
      <c r="A86" s="16">
        <v>6</v>
      </c>
      <c r="B86" s="17">
        <v>5510</v>
      </c>
      <c r="C86" s="18" t="s">
        <v>96</v>
      </c>
      <c r="D86" s="19">
        <v>8</v>
      </c>
      <c r="E86" s="8">
        <f t="shared" si="9"/>
        <v>7.2</v>
      </c>
      <c r="F86" s="17">
        <v>1</v>
      </c>
      <c r="G86" s="50">
        <f t="shared" si="10"/>
        <v>8</v>
      </c>
      <c r="H86" s="19"/>
      <c r="I86" s="52">
        <f t="shared" si="11"/>
        <v>7.2</v>
      </c>
      <c r="J86" s="58"/>
      <c r="K86" s="58"/>
      <c r="L86" s="58"/>
      <c r="M86" s="80"/>
    </row>
    <row r="87" spans="1:14" s="41" customFormat="1" ht="12" customHeight="1">
      <c r="A87" s="16">
        <v>7</v>
      </c>
      <c r="B87" s="17">
        <v>5510</v>
      </c>
      <c r="C87" s="18" t="s">
        <v>96</v>
      </c>
      <c r="D87" s="19">
        <v>8</v>
      </c>
      <c r="E87" s="65" t="s">
        <v>144</v>
      </c>
      <c r="F87" s="17">
        <v>1</v>
      </c>
      <c r="G87" s="50"/>
      <c r="H87" s="19"/>
      <c r="I87" s="52"/>
      <c r="J87" s="58"/>
      <c r="K87" s="58"/>
      <c r="L87" s="58"/>
      <c r="M87" s="81" t="s">
        <v>136</v>
      </c>
      <c r="N87" s="52">
        <v>12.8</v>
      </c>
    </row>
    <row r="88" spans="1:14" s="41" customFormat="1" ht="12" customHeight="1">
      <c r="A88" s="16">
        <v>8</v>
      </c>
      <c r="B88" s="17">
        <v>5511</v>
      </c>
      <c r="C88" s="18" t="s">
        <v>97</v>
      </c>
      <c r="D88" s="19">
        <v>8</v>
      </c>
      <c r="E88" s="65" t="s">
        <v>144</v>
      </c>
      <c r="F88" s="17">
        <v>1</v>
      </c>
      <c r="G88" s="50"/>
      <c r="H88" s="19"/>
      <c r="I88" s="52"/>
      <c r="J88" s="58"/>
      <c r="K88" s="58"/>
      <c r="L88" s="58"/>
      <c r="M88" s="81" t="s">
        <v>136</v>
      </c>
      <c r="N88" s="52">
        <v>25.6</v>
      </c>
    </row>
    <row r="89" spans="1:14" s="41" customFormat="1" ht="12" customHeight="1">
      <c r="A89" s="16">
        <v>9</v>
      </c>
      <c r="B89" s="17">
        <v>5525</v>
      </c>
      <c r="C89" s="18" t="s">
        <v>98</v>
      </c>
      <c r="D89" s="19">
        <v>8</v>
      </c>
      <c r="E89" s="8">
        <f t="shared" si="9"/>
        <v>7.2</v>
      </c>
      <c r="F89" s="17">
        <v>1</v>
      </c>
      <c r="G89" s="50">
        <f t="shared" si="10"/>
        <v>8</v>
      </c>
      <c r="H89" s="19"/>
      <c r="I89" s="52">
        <f>G89*0.9</f>
        <v>7.2</v>
      </c>
      <c r="J89" s="58"/>
      <c r="K89" s="58"/>
      <c r="L89" s="58"/>
      <c r="M89" s="81" t="s">
        <v>115</v>
      </c>
      <c r="N89" s="52"/>
    </row>
    <row r="90" spans="1:14" s="41" customFormat="1" ht="12" customHeight="1">
      <c r="A90" s="16">
        <v>10</v>
      </c>
      <c r="B90" s="17">
        <v>5525</v>
      </c>
      <c r="C90" s="18" t="s">
        <v>98</v>
      </c>
      <c r="D90" s="19">
        <v>8</v>
      </c>
      <c r="E90" s="65" t="s">
        <v>144</v>
      </c>
      <c r="F90" s="17">
        <v>1</v>
      </c>
      <c r="G90" s="50"/>
      <c r="H90" s="19"/>
      <c r="I90" s="52"/>
      <c r="J90" s="58"/>
      <c r="K90" s="58"/>
      <c r="L90" s="58"/>
      <c r="M90" s="81" t="s">
        <v>136</v>
      </c>
      <c r="N90" s="52">
        <v>12.8</v>
      </c>
    </row>
    <row r="91" spans="1:13" s="41" customFormat="1" ht="12" customHeight="1">
      <c r="A91" s="16">
        <v>11</v>
      </c>
      <c r="B91" s="17">
        <v>375</v>
      </c>
      <c r="C91" s="18" t="s">
        <v>99</v>
      </c>
      <c r="D91" s="19">
        <v>12</v>
      </c>
      <c r="E91" s="8">
        <f t="shared" si="9"/>
        <v>10.8</v>
      </c>
      <c r="F91" s="17">
        <v>1</v>
      </c>
      <c r="G91" s="50">
        <f t="shared" si="10"/>
        <v>12</v>
      </c>
      <c r="H91" s="19"/>
      <c r="I91" s="52">
        <f>G91*0.9</f>
        <v>10.8</v>
      </c>
      <c r="J91" s="58"/>
      <c r="K91" s="58"/>
      <c r="L91" s="58"/>
      <c r="M91" s="79"/>
    </row>
    <row r="92" spans="1:14" s="42" customFormat="1" ht="12" customHeight="1">
      <c r="A92" s="16">
        <v>12</v>
      </c>
      <c r="B92" s="17" t="s">
        <v>100</v>
      </c>
      <c r="C92" s="18" t="s">
        <v>101</v>
      </c>
      <c r="D92" s="19">
        <v>5</v>
      </c>
      <c r="E92" s="8">
        <f t="shared" si="9"/>
        <v>4.5</v>
      </c>
      <c r="F92" s="17">
        <v>1</v>
      </c>
      <c r="G92" s="50">
        <f t="shared" si="10"/>
        <v>5</v>
      </c>
      <c r="H92" s="19">
        <f>SUM(G81:G92)</f>
        <v>68</v>
      </c>
      <c r="I92" s="52">
        <f>E92*F92</f>
        <v>4.5</v>
      </c>
      <c r="J92" s="59">
        <f>SUM(I81:I92)</f>
        <v>61.2</v>
      </c>
      <c r="K92" s="52">
        <f>J92*97.17/1934.62</f>
        <v>3.073887378399893</v>
      </c>
      <c r="L92" s="52">
        <f>SUM(J92:K92)</f>
        <v>64.27388737839989</v>
      </c>
      <c r="M92" s="79">
        <f>L92*2944.61/2031.79</f>
        <v>93.15014421436769</v>
      </c>
      <c r="N92" s="84">
        <f>SUM(N87:N90,M92)</f>
        <v>144.35014421436767</v>
      </c>
    </row>
    <row r="93" spans="1:13" s="42" customFormat="1" ht="12" customHeight="1">
      <c r="A93" s="7"/>
      <c r="B93" s="32" t="s">
        <v>29</v>
      </c>
      <c r="C93" s="33" t="s">
        <v>147</v>
      </c>
      <c r="D93" s="34"/>
      <c r="E93" s="35"/>
      <c r="F93" s="4"/>
      <c r="G93" s="50"/>
      <c r="H93" s="19"/>
      <c r="I93" s="52"/>
      <c r="J93" s="59"/>
      <c r="K93" s="52"/>
      <c r="L93" s="52"/>
      <c r="M93" s="79"/>
    </row>
    <row r="94" spans="1:13" s="42" customFormat="1" ht="12" customHeight="1">
      <c r="A94" s="7"/>
      <c r="B94" s="32" t="s">
        <v>30</v>
      </c>
      <c r="C94" s="33" t="s">
        <v>148</v>
      </c>
      <c r="D94" s="34"/>
      <c r="E94" s="35"/>
      <c r="F94" s="4"/>
      <c r="G94" s="50"/>
      <c r="H94" s="19"/>
      <c r="I94" s="52"/>
      <c r="J94" s="59"/>
      <c r="K94" s="52"/>
      <c r="L94" s="52"/>
      <c r="M94" s="79"/>
    </row>
    <row r="95" spans="1:13" s="42" customFormat="1" ht="12" customHeight="1">
      <c r="A95" s="7"/>
      <c r="B95" s="32" t="s">
        <v>31</v>
      </c>
      <c r="C95" s="36" t="s">
        <v>149</v>
      </c>
      <c r="D95" s="34"/>
      <c r="E95" s="35"/>
      <c r="F95" s="4"/>
      <c r="G95" s="50"/>
      <c r="H95" s="19"/>
      <c r="I95" s="52"/>
      <c r="J95" s="59"/>
      <c r="K95" s="52"/>
      <c r="L95" s="52"/>
      <c r="M95" s="79"/>
    </row>
    <row r="96" spans="1:13" s="42" customFormat="1" ht="12" customHeight="1">
      <c r="A96" s="7"/>
      <c r="B96" s="32" t="s">
        <v>32</v>
      </c>
      <c r="C96" s="33">
        <v>90294108</v>
      </c>
      <c r="D96" s="34"/>
      <c r="E96" s="35"/>
      <c r="F96" s="4"/>
      <c r="G96" s="50"/>
      <c r="H96" s="19"/>
      <c r="I96" s="52"/>
      <c r="J96" s="59"/>
      <c r="K96" s="52"/>
      <c r="L96" s="52"/>
      <c r="M96" s="79"/>
    </row>
    <row r="97" spans="1:14" s="42" customFormat="1" ht="12" customHeight="1">
      <c r="A97" s="86">
        <v>1</v>
      </c>
      <c r="B97" s="87">
        <v>5500</v>
      </c>
      <c r="C97" s="88" t="s">
        <v>150</v>
      </c>
      <c r="D97" s="89">
        <v>8</v>
      </c>
      <c r="E97" s="8"/>
      <c r="F97" s="39">
        <v>1</v>
      </c>
      <c r="G97" s="50"/>
      <c r="H97" s="19"/>
      <c r="I97" s="52"/>
      <c r="J97" s="59"/>
      <c r="K97" s="52"/>
      <c r="L97" s="52"/>
      <c r="M97" s="81" t="s">
        <v>136</v>
      </c>
      <c r="N97" s="52">
        <v>12.8</v>
      </c>
    </row>
    <row r="98" spans="1:14" s="42" customFormat="1" ht="12" customHeight="1">
      <c r="A98" s="86">
        <v>2</v>
      </c>
      <c r="B98" s="87">
        <v>5525</v>
      </c>
      <c r="C98" s="88" t="s">
        <v>98</v>
      </c>
      <c r="D98" s="90">
        <v>8</v>
      </c>
      <c r="E98" s="8"/>
      <c r="F98" s="39">
        <v>2</v>
      </c>
      <c r="G98" s="50"/>
      <c r="H98" s="19"/>
      <c r="I98" s="52"/>
      <c r="J98" s="59"/>
      <c r="K98" s="52"/>
      <c r="L98" s="52"/>
      <c r="M98" s="81" t="s">
        <v>136</v>
      </c>
      <c r="N98" s="52">
        <v>25.6</v>
      </c>
    </row>
    <row r="99" spans="1:14" s="42" customFormat="1" ht="12" customHeight="1">
      <c r="A99" s="86">
        <v>3</v>
      </c>
      <c r="B99" s="87" t="s">
        <v>4</v>
      </c>
      <c r="C99" s="88" t="s">
        <v>151</v>
      </c>
      <c r="D99" s="91">
        <v>5</v>
      </c>
      <c r="E99" s="8">
        <f t="shared" si="9"/>
        <v>4.5</v>
      </c>
      <c r="F99" s="39">
        <v>1</v>
      </c>
      <c r="G99" s="50">
        <f>D99*F99</f>
        <v>5</v>
      </c>
      <c r="H99" s="19"/>
      <c r="I99" s="52">
        <f>G99*0.9</f>
        <v>4.5</v>
      </c>
      <c r="J99" s="59"/>
      <c r="K99" s="52"/>
      <c r="L99" s="52"/>
      <c r="M99" s="79"/>
      <c r="N99" s="39"/>
    </row>
    <row r="100" spans="1:14" s="42" customFormat="1" ht="12" customHeight="1">
      <c r="A100" s="86">
        <v>4</v>
      </c>
      <c r="B100" s="87" t="s">
        <v>152</v>
      </c>
      <c r="C100" s="88" t="s">
        <v>153</v>
      </c>
      <c r="D100" s="89">
        <v>5</v>
      </c>
      <c r="E100" s="8">
        <f t="shared" si="9"/>
        <v>4.5</v>
      </c>
      <c r="F100" s="39">
        <v>1</v>
      </c>
      <c r="G100" s="50">
        <f>D100*F100</f>
        <v>5</v>
      </c>
      <c r="H100" s="19"/>
      <c r="I100" s="52">
        <f>G100*0.9</f>
        <v>4.5</v>
      </c>
      <c r="J100" s="59"/>
      <c r="K100" s="52"/>
      <c r="L100" s="52"/>
      <c r="M100" s="79"/>
      <c r="N100" s="39"/>
    </row>
    <row r="101" spans="1:14" s="42" customFormat="1" ht="12" customHeight="1">
      <c r="A101" s="86">
        <v>5</v>
      </c>
      <c r="B101" s="92" t="s">
        <v>154</v>
      </c>
      <c r="C101" s="38" t="s">
        <v>155</v>
      </c>
      <c r="D101" s="5">
        <v>60</v>
      </c>
      <c r="E101" s="8">
        <f t="shared" si="9"/>
        <v>54</v>
      </c>
      <c r="F101" s="39">
        <v>1</v>
      </c>
      <c r="G101" s="50">
        <f>D101*F101</f>
        <v>60</v>
      </c>
      <c r="H101" s="19"/>
      <c r="I101" s="52">
        <f>G101*0.9</f>
        <v>54</v>
      </c>
      <c r="J101" s="59"/>
      <c r="K101" s="52"/>
      <c r="L101" s="52"/>
      <c r="M101" s="79"/>
      <c r="N101" s="39"/>
    </row>
    <row r="102" spans="1:14" s="42" customFormat="1" ht="12" customHeight="1">
      <c r="A102" s="86">
        <v>6</v>
      </c>
      <c r="B102" s="39">
        <v>5758</v>
      </c>
      <c r="C102" s="38" t="s">
        <v>156</v>
      </c>
      <c r="D102" s="5">
        <v>6.5</v>
      </c>
      <c r="E102" s="8">
        <f t="shared" si="9"/>
        <v>5.8500000000000005</v>
      </c>
      <c r="F102" s="39">
        <v>2</v>
      </c>
      <c r="G102" s="50">
        <f>D102*F102</f>
        <v>13</v>
      </c>
      <c r="H102" s="19">
        <f>SUM(G99:G102)</f>
        <v>83</v>
      </c>
      <c r="I102" s="52">
        <f>G102*0.9</f>
        <v>11.700000000000001</v>
      </c>
      <c r="J102" s="59">
        <f>SUM(I99:I102)</f>
        <v>74.7</v>
      </c>
      <c r="K102" s="52">
        <f>J102*97.17/1934.62</f>
        <v>3.7519507706939867</v>
      </c>
      <c r="L102" s="52">
        <f>SUM(J102:K102)</f>
        <v>78.45195077069398</v>
      </c>
      <c r="M102" s="79">
        <f>L102*2944.61/2031.79</f>
        <v>113.69797014400761</v>
      </c>
      <c r="N102" s="84">
        <f>SUM(N97,N98,M102)</f>
        <v>152.0979701440076</v>
      </c>
    </row>
    <row r="103" spans="1:13" s="6" customFormat="1" ht="12" customHeight="1">
      <c r="A103" s="12"/>
      <c r="B103" s="12"/>
      <c r="C103" s="13" t="s">
        <v>81</v>
      </c>
      <c r="D103" s="14"/>
      <c r="E103" s="40"/>
      <c r="F103" s="12"/>
      <c r="G103" s="51"/>
      <c r="H103" s="34"/>
      <c r="I103" s="53"/>
      <c r="J103" s="53"/>
      <c r="K103" s="53"/>
      <c r="L103" s="53"/>
      <c r="M103" s="78"/>
    </row>
    <row r="104" spans="1:13" ht="12" customHeight="1">
      <c r="A104" s="17">
        <v>1</v>
      </c>
      <c r="B104" s="25"/>
      <c r="C104" s="26" t="s">
        <v>82</v>
      </c>
      <c r="D104" s="19">
        <v>4.5</v>
      </c>
      <c r="E104" s="8">
        <f t="shared" si="9"/>
        <v>4.05</v>
      </c>
      <c r="F104" s="17">
        <v>1</v>
      </c>
      <c r="G104" s="50">
        <f aca="true" t="shared" si="12" ref="G104:G135">D104*F104</f>
        <v>4.5</v>
      </c>
      <c r="H104" s="5"/>
      <c r="I104" s="52">
        <f aca="true" t="shared" si="13" ref="I104:I135">G104*0.9</f>
        <v>4.05</v>
      </c>
      <c r="J104" s="57"/>
      <c r="K104" s="57"/>
      <c r="L104" s="57"/>
      <c r="M104" s="78"/>
    </row>
    <row r="105" spans="1:13" s="63" customFormat="1" ht="12" customHeight="1">
      <c r="A105" s="17">
        <v>2</v>
      </c>
      <c r="B105" s="25">
        <v>531</v>
      </c>
      <c r="C105" s="26" t="s">
        <v>20</v>
      </c>
      <c r="D105" s="19">
        <v>2</v>
      </c>
      <c r="E105" s="61">
        <f aca="true" t="shared" si="14" ref="E105:E135">D105*0.9</f>
        <v>1.8</v>
      </c>
      <c r="F105" s="17">
        <v>3</v>
      </c>
      <c r="G105" s="50">
        <f t="shared" si="12"/>
        <v>6</v>
      </c>
      <c r="H105" s="19"/>
      <c r="I105" s="52">
        <f t="shared" si="13"/>
        <v>5.4</v>
      </c>
      <c r="J105" s="62"/>
      <c r="K105" s="62"/>
      <c r="L105" s="62"/>
      <c r="M105" s="80"/>
    </row>
    <row r="106" spans="1:13" s="41" customFormat="1" ht="12" customHeight="1">
      <c r="A106" s="17">
        <v>3</v>
      </c>
      <c r="B106" s="17" t="s">
        <v>119</v>
      </c>
      <c r="C106" s="18" t="s">
        <v>105</v>
      </c>
      <c r="D106" s="19">
        <v>75</v>
      </c>
      <c r="E106" s="61">
        <f>D106*0.9</f>
        <v>67.5</v>
      </c>
      <c r="F106" s="17">
        <v>1</v>
      </c>
      <c r="G106" s="50">
        <f t="shared" si="12"/>
        <v>75</v>
      </c>
      <c r="H106" s="19"/>
      <c r="I106" s="52">
        <f t="shared" si="13"/>
        <v>67.5</v>
      </c>
      <c r="J106" s="58"/>
      <c r="K106" s="58"/>
      <c r="L106" s="58"/>
      <c r="M106" s="80"/>
    </row>
    <row r="107" spans="1:13" s="63" customFormat="1" ht="12" customHeight="1">
      <c r="A107" s="17">
        <v>4</v>
      </c>
      <c r="B107" s="25" t="s">
        <v>16</v>
      </c>
      <c r="C107" s="26" t="s">
        <v>17</v>
      </c>
      <c r="D107" s="19">
        <v>5</v>
      </c>
      <c r="E107" s="61">
        <f t="shared" si="14"/>
        <v>4.5</v>
      </c>
      <c r="F107" s="17">
        <v>37</v>
      </c>
      <c r="G107" s="50">
        <f t="shared" si="12"/>
        <v>185</v>
      </c>
      <c r="H107" s="19"/>
      <c r="I107" s="52">
        <f t="shared" si="13"/>
        <v>166.5</v>
      </c>
      <c r="J107" s="62"/>
      <c r="K107" s="62"/>
      <c r="L107" s="62"/>
      <c r="M107" s="80"/>
    </row>
    <row r="108" spans="1:13" s="41" customFormat="1" ht="12" customHeight="1">
      <c r="A108" s="17">
        <v>5</v>
      </c>
      <c r="B108" s="17" t="s">
        <v>15</v>
      </c>
      <c r="C108" s="18" t="s">
        <v>78</v>
      </c>
      <c r="D108" s="19">
        <v>5</v>
      </c>
      <c r="E108" s="61">
        <f t="shared" si="14"/>
        <v>4.5</v>
      </c>
      <c r="F108" s="17">
        <v>37</v>
      </c>
      <c r="G108" s="50">
        <f t="shared" si="12"/>
        <v>185</v>
      </c>
      <c r="H108" s="19"/>
      <c r="I108" s="52">
        <f t="shared" si="13"/>
        <v>166.5</v>
      </c>
      <c r="J108" s="58"/>
      <c r="K108" s="58"/>
      <c r="L108" s="58"/>
      <c r="M108" s="80"/>
    </row>
    <row r="109" spans="1:13" s="63" customFormat="1" ht="12" customHeight="1">
      <c r="A109" s="17">
        <v>6</v>
      </c>
      <c r="B109" s="25" t="s">
        <v>18</v>
      </c>
      <c r="C109" s="26" t="s">
        <v>19</v>
      </c>
      <c r="D109" s="19">
        <v>5</v>
      </c>
      <c r="E109" s="61">
        <f t="shared" si="14"/>
        <v>4.5</v>
      </c>
      <c r="F109" s="17">
        <v>38</v>
      </c>
      <c r="G109" s="50">
        <f t="shared" si="12"/>
        <v>190</v>
      </c>
      <c r="H109" s="19"/>
      <c r="I109" s="52">
        <f t="shared" si="13"/>
        <v>171</v>
      </c>
      <c r="J109" s="62"/>
      <c r="K109" s="62"/>
      <c r="L109" s="62"/>
      <c r="M109" s="80"/>
    </row>
    <row r="110" spans="1:13" s="63" customFormat="1" ht="12" customHeight="1">
      <c r="A110" s="17">
        <v>7</v>
      </c>
      <c r="B110" s="25" t="s">
        <v>4</v>
      </c>
      <c r="C110" s="26" t="s">
        <v>5</v>
      </c>
      <c r="D110" s="19">
        <v>5</v>
      </c>
      <c r="E110" s="61">
        <f t="shared" si="14"/>
        <v>4.5</v>
      </c>
      <c r="F110" s="17">
        <v>1</v>
      </c>
      <c r="G110" s="50">
        <f t="shared" si="12"/>
        <v>5</v>
      </c>
      <c r="H110" s="19"/>
      <c r="I110" s="52">
        <f t="shared" si="13"/>
        <v>4.5</v>
      </c>
      <c r="J110" s="62"/>
      <c r="K110" s="62"/>
      <c r="L110" s="62"/>
      <c r="M110" s="80"/>
    </row>
    <row r="111" spans="1:13" s="63" customFormat="1" ht="12" customHeight="1">
      <c r="A111" s="17">
        <v>8</v>
      </c>
      <c r="B111" s="25" t="s">
        <v>6</v>
      </c>
      <c r="C111" s="26" t="s">
        <v>7</v>
      </c>
      <c r="D111" s="19">
        <v>5</v>
      </c>
      <c r="E111" s="61">
        <f t="shared" si="14"/>
        <v>4.5</v>
      </c>
      <c r="F111" s="17">
        <v>2</v>
      </c>
      <c r="G111" s="50">
        <f t="shared" si="12"/>
        <v>10</v>
      </c>
      <c r="H111" s="19"/>
      <c r="I111" s="52">
        <f t="shared" si="13"/>
        <v>9</v>
      </c>
      <c r="J111" s="62"/>
      <c r="K111" s="62"/>
      <c r="L111" s="62"/>
      <c r="M111" s="80"/>
    </row>
    <row r="112" spans="1:13" s="63" customFormat="1" ht="12" customHeight="1">
      <c r="A112" s="17">
        <v>9</v>
      </c>
      <c r="B112" s="25" t="s">
        <v>27</v>
      </c>
      <c r="C112" s="26" t="s">
        <v>28</v>
      </c>
      <c r="D112" s="19">
        <v>5</v>
      </c>
      <c r="E112" s="61">
        <f t="shared" si="14"/>
        <v>4.5</v>
      </c>
      <c r="F112" s="17">
        <v>3</v>
      </c>
      <c r="G112" s="50">
        <f t="shared" si="12"/>
        <v>15</v>
      </c>
      <c r="H112" s="19"/>
      <c r="I112" s="52">
        <f t="shared" si="13"/>
        <v>13.5</v>
      </c>
      <c r="J112" s="62"/>
      <c r="K112" s="62"/>
      <c r="L112" s="62"/>
      <c r="M112" s="80"/>
    </row>
    <row r="113" spans="1:13" s="63" customFormat="1" ht="12" customHeight="1">
      <c r="A113" s="17">
        <v>10</v>
      </c>
      <c r="B113" s="25"/>
      <c r="C113" s="26" t="s">
        <v>121</v>
      </c>
      <c r="D113" s="19">
        <v>6</v>
      </c>
      <c r="E113" s="61">
        <f t="shared" si="14"/>
        <v>5.4</v>
      </c>
      <c r="F113" s="17">
        <v>1</v>
      </c>
      <c r="G113" s="50">
        <f t="shared" si="12"/>
        <v>6</v>
      </c>
      <c r="H113" s="19"/>
      <c r="I113" s="52">
        <f t="shared" si="13"/>
        <v>5.4</v>
      </c>
      <c r="J113" s="62"/>
      <c r="K113" s="62"/>
      <c r="L113" s="62"/>
      <c r="M113" s="80"/>
    </row>
    <row r="114" spans="1:13" s="63" customFormat="1" ht="12" customHeight="1">
      <c r="A114" s="17">
        <v>11</v>
      </c>
      <c r="B114" s="25"/>
      <c r="C114" s="18" t="s">
        <v>122</v>
      </c>
      <c r="D114" s="19">
        <v>2.5</v>
      </c>
      <c r="E114" s="61">
        <f t="shared" si="14"/>
        <v>2.25</v>
      </c>
      <c r="F114" s="17">
        <v>1</v>
      </c>
      <c r="G114" s="50">
        <f aca="true" t="shared" si="15" ref="G114:G120">D114*F114</f>
        <v>2.5</v>
      </c>
      <c r="H114" s="19"/>
      <c r="I114" s="52">
        <f t="shared" si="13"/>
        <v>2.25</v>
      </c>
      <c r="J114" s="62"/>
      <c r="K114" s="62"/>
      <c r="L114" s="62"/>
      <c r="M114" s="80"/>
    </row>
    <row r="115" spans="1:13" s="63" customFormat="1" ht="12" customHeight="1">
      <c r="A115" s="17">
        <v>12</v>
      </c>
      <c r="B115" s="25">
        <v>5780</v>
      </c>
      <c r="C115" s="18" t="s">
        <v>50</v>
      </c>
      <c r="D115" s="19">
        <v>5</v>
      </c>
      <c r="E115" s="61">
        <f t="shared" si="14"/>
        <v>4.5</v>
      </c>
      <c r="F115" s="17">
        <v>2</v>
      </c>
      <c r="G115" s="50">
        <f t="shared" si="15"/>
        <v>10</v>
      </c>
      <c r="H115" s="19"/>
      <c r="I115" s="52">
        <f t="shared" si="13"/>
        <v>9</v>
      </c>
      <c r="J115" s="62"/>
      <c r="K115" s="62"/>
      <c r="L115" s="62"/>
      <c r="M115" s="80"/>
    </row>
    <row r="116" spans="1:13" s="63" customFormat="1" ht="12" customHeight="1">
      <c r="A116" s="17">
        <v>13</v>
      </c>
      <c r="B116" s="25">
        <v>5781</v>
      </c>
      <c r="C116" s="18" t="s">
        <v>131</v>
      </c>
      <c r="D116" s="19">
        <v>5</v>
      </c>
      <c r="E116" s="61">
        <f t="shared" si="14"/>
        <v>4.5</v>
      </c>
      <c r="F116" s="17">
        <v>2</v>
      </c>
      <c r="G116" s="50">
        <f t="shared" si="15"/>
        <v>10</v>
      </c>
      <c r="H116" s="19"/>
      <c r="I116" s="52">
        <f t="shared" si="13"/>
        <v>9</v>
      </c>
      <c r="J116" s="62"/>
      <c r="K116" s="62"/>
      <c r="L116" s="62"/>
      <c r="M116" s="80"/>
    </row>
    <row r="117" spans="1:13" s="63" customFormat="1" ht="12" customHeight="1">
      <c r="A117" s="17">
        <v>14</v>
      </c>
      <c r="B117" s="25">
        <v>5782</v>
      </c>
      <c r="C117" s="18" t="s">
        <v>132</v>
      </c>
      <c r="D117" s="19">
        <v>5</v>
      </c>
      <c r="E117" s="61">
        <f t="shared" si="14"/>
        <v>4.5</v>
      </c>
      <c r="F117" s="17">
        <v>2</v>
      </c>
      <c r="G117" s="50">
        <f t="shared" si="15"/>
        <v>10</v>
      </c>
      <c r="H117" s="19"/>
      <c r="I117" s="52">
        <f t="shared" si="13"/>
        <v>9</v>
      </c>
      <c r="J117" s="62"/>
      <c r="K117" s="62"/>
      <c r="L117" s="62"/>
      <c r="M117" s="80"/>
    </row>
    <row r="118" spans="1:14" s="64" customFormat="1" ht="12" customHeight="1">
      <c r="A118" s="17">
        <v>15</v>
      </c>
      <c r="B118" s="17"/>
      <c r="C118" s="20" t="s">
        <v>133</v>
      </c>
      <c r="D118" s="19">
        <v>3</v>
      </c>
      <c r="E118" s="61">
        <f t="shared" si="14"/>
        <v>2.7</v>
      </c>
      <c r="F118" s="17">
        <v>2</v>
      </c>
      <c r="G118" s="50">
        <f t="shared" si="15"/>
        <v>6</v>
      </c>
      <c r="H118" s="19"/>
      <c r="I118" s="52">
        <f t="shared" si="13"/>
        <v>5.4</v>
      </c>
      <c r="J118" s="58"/>
      <c r="K118" s="58"/>
      <c r="L118" s="58"/>
      <c r="M118" s="80"/>
      <c r="N118" s="85" t="s">
        <v>145</v>
      </c>
    </row>
    <row r="119" spans="1:14" s="64" customFormat="1" ht="12" customHeight="1">
      <c r="A119" s="17">
        <v>16</v>
      </c>
      <c r="B119" s="17"/>
      <c r="C119" s="20" t="s">
        <v>134</v>
      </c>
      <c r="D119" s="19">
        <v>3</v>
      </c>
      <c r="E119" s="61">
        <f t="shared" si="14"/>
        <v>2.7</v>
      </c>
      <c r="F119" s="17">
        <v>2</v>
      </c>
      <c r="G119" s="50">
        <f t="shared" si="15"/>
        <v>6</v>
      </c>
      <c r="H119" s="19"/>
      <c r="I119" s="52">
        <f t="shared" si="13"/>
        <v>5.4</v>
      </c>
      <c r="J119" s="58"/>
      <c r="K119" s="58"/>
      <c r="L119" s="58"/>
      <c r="M119" s="80"/>
      <c r="N119" s="85" t="s">
        <v>145</v>
      </c>
    </row>
    <row r="120" spans="1:14" s="64" customFormat="1" ht="12" customHeight="1">
      <c r="A120" s="17">
        <v>17</v>
      </c>
      <c r="B120" s="17"/>
      <c r="C120" s="20" t="s">
        <v>135</v>
      </c>
      <c r="D120" s="19">
        <v>3</v>
      </c>
      <c r="E120" s="61">
        <f t="shared" si="14"/>
        <v>2.7</v>
      </c>
      <c r="F120" s="17">
        <v>2</v>
      </c>
      <c r="G120" s="50">
        <f t="shared" si="15"/>
        <v>6</v>
      </c>
      <c r="H120" s="19"/>
      <c r="I120" s="52">
        <f t="shared" si="13"/>
        <v>5.4</v>
      </c>
      <c r="J120" s="58"/>
      <c r="K120" s="58"/>
      <c r="L120" s="58"/>
      <c r="M120" s="80"/>
      <c r="N120" s="85" t="s">
        <v>145</v>
      </c>
    </row>
    <row r="121" spans="1:13" s="6" customFormat="1" ht="12" customHeight="1">
      <c r="A121" s="17">
        <v>18</v>
      </c>
      <c r="B121" s="17" t="s">
        <v>69</v>
      </c>
      <c r="C121" s="18" t="s">
        <v>70</v>
      </c>
      <c r="D121" s="19">
        <v>5.5</v>
      </c>
      <c r="E121" s="8">
        <f t="shared" si="14"/>
        <v>4.95</v>
      </c>
      <c r="F121" s="17">
        <v>5</v>
      </c>
      <c r="G121" s="48">
        <f t="shared" si="12"/>
        <v>27.5</v>
      </c>
      <c r="H121" s="5"/>
      <c r="I121" s="52">
        <f t="shared" si="13"/>
        <v>24.75</v>
      </c>
      <c r="J121" s="53"/>
      <c r="K121" s="53"/>
      <c r="L121" s="53"/>
      <c r="M121" s="78"/>
    </row>
    <row r="122" spans="1:13" ht="12.75">
      <c r="A122" s="17">
        <v>19</v>
      </c>
      <c r="B122" s="25" t="s">
        <v>10</v>
      </c>
      <c r="C122" s="26" t="s">
        <v>11</v>
      </c>
      <c r="D122" s="19">
        <v>5</v>
      </c>
      <c r="E122" s="8">
        <f t="shared" si="14"/>
        <v>4.5</v>
      </c>
      <c r="F122" s="17">
        <v>2</v>
      </c>
      <c r="G122" s="48">
        <f t="shared" si="12"/>
        <v>10</v>
      </c>
      <c r="H122" s="5"/>
      <c r="I122" s="52">
        <f t="shared" si="13"/>
        <v>9</v>
      </c>
      <c r="J122" s="57"/>
      <c r="K122" s="57"/>
      <c r="L122" s="57"/>
      <c r="M122" s="78"/>
    </row>
    <row r="123" spans="1:14" ht="12.75" customHeight="1">
      <c r="A123" s="17">
        <v>20</v>
      </c>
      <c r="B123" s="25" t="s">
        <v>21</v>
      </c>
      <c r="C123" s="26" t="s">
        <v>22</v>
      </c>
      <c r="D123" s="19">
        <v>7.5</v>
      </c>
      <c r="E123" s="8">
        <f t="shared" si="14"/>
        <v>6.75</v>
      </c>
      <c r="F123" s="17">
        <v>6</v>
      </c>
      <c r="G123" s="48">
        <f t="shared" si="12"/>
        <v>45</v>
      </c>
      <c r="H123" s="5"/>
      <c r="I123" s="52">
        <f t="shared" si="13"/>
        <v>40.5</v>
      </c>
      <c r="J123" s="57"/>
      <c r="K123" s="57"/>
      <c r="L123" s="57"/>
      <c r="M123" s="78"/>
      <c r="N123" s="85" t="s">
        <v>146</v>
      </c>
    </row>
    <row r="124" spans="1:13" ht="12.75">
      <c r="A124" s="17">
        <v>21</v>
      </c>
      <c r="B124" s="25" t="s">
        <v>23</v>
      </c>
      <c r="C124" s="26" t="s">
        <v>24</v>
      </c>
      <c r="D124" s="19">
        <v>7</v>
      </c>
      <c r="E124" s="8">
        <f t="shared" si="14"/>
        <v>6.3</v>
      </c>
      <c r="F124" s="17">
        <v>5</v>
      </c>
      <c r="G124" s="48">
        <f t="shared" si="12"/>
        <v>35</v>
      </c>
      <c r="H124" s="5"/>
      <c r="I124" s="52">
        <f t="shared" si="13"/>
        <v>31.5</v>
      </c>
      <c r="J124" s="57"/>
      <c r="K124" s="57"/>
      <c r="L124" s="57"/>
      <c r="M124" s="78"/>
    </row>
    <row r="125" spans="1:13" s="6" customFormat="1" ht="12" customHeight="1">
      <c r="A125" s="17">
        <v>22</v>
      </c>
      <c r="B125" s="17" t="s">
        <v>67</v>
      </c>
      <c r="C125" s="18" t="s">
        <v>68</v>
      </c>
      <c r="D125" s="19">
        <v>60</v>
      </c>
      <c r="E125" s="8">
        <f>D125*0.9</f>
        <v>54</v>
      </c>
      <c r="F125" s="17">
        <v>1</v>
      </c>
      <c r="G125" s="48">
        <f t="shared" si="12"/>
        <v>60</v>
      </c>
      <c r="H125" s="5"/>
      <c r="I125" s="52">
        <f t="shared" si="13"/>
        <v>54</v>
      </c>
      <c r="J125" s="53"/>
      <c r="K125" s="53"/>
      <c r="L125" s="53"/>
      <c r="M125" s="78"/>
    </row>
    <row r="126" spans="1:13" ht="12.75">
      <c r="A126" s="17">
        <v>23</v>
      </c>
      <c r="B126" s="25">
        <v>7092</v>
      </c>
      <c r="C126" s="26" t="s">
        <v>25</v>
      </c>
      <c r="D126" s="19">
        <v>29.5</v>
      </c>
      <c r="E126" s="8">
        <f t="shared" si="14"/>
        <v>26.55</v>
      </c>
      <c r="F126" s="17">
        <v>3</v>
      </c>
      <c r="G126" s="48">
        <f t="shared" si="12"/>
        <v>88.5</v>
      </c>
      <c r="H126" s="5"/>
      <c r="I126" s="52">
        <f t="shared" si="13"/>
        <v>79.65</v>
      </c>
      <c r="J126" s="57"/>
      <c r="K126" s="57"/>
      <c r="L126" s="57"/>
      <c r="M126" s="78"/>
    </row>
    <row r="127" spans="1:13" ht="12.75">
      <c r="A127" s="17">
        <v>24</v>
      </c>
      <c r="B127" s="25">
        <v>540</v>
      </c>
      <c r="C127" s="26" t="s">
        <v>26</v>
      </c>
      <c r="D127" s="19">
        <v>2</v>
      </c>
      <c r="E127" s="8">
        <f t="shared" si="14"/>
        <v>1.8</v>
      </c>
      <c r="F127" s="17">
        <v>2</v>
      </c>
      <c r="G127" s="48">
        <f t="shared" si="12"/>
        <v>4</v>
      </c>
      <c r="H127" s="5"/>
      <c r="I127" s="52">
        <f t="shared" si="13"/>
        <v>3.6</v>
      </c>
      <c r="J127" s="57"/>
      <c r="K127" s="57"/>
      <c r="L127" s="57"/>
      <c r="M127" s="78"/>
    </row>
    <row r="128" spans="1:13" ht="12.75">
      <c r="A128" s="17">
        <v>25</v>
      </c>
      <c r="B128" s="25">
        <v>5800</v>
      </c>
      <c r="C128" s="26" t="s">
        <v>127</v>
      </c>
      <c r="D128" s="19">
        <v>8</v>
      </c>
      <c r="E128" s="8">
        <f t="shared" si="14"/>
        <v>7.2</v>
      </c>
      <c r="F128" s="17">
        <v>1</v>
      </c>
      <c r="G128" s="48">
        <f t="shared" si="12"/>
        <v>8</v>
      </c>
      <c r="H128" s="5"/>
      <c r="I128" s="52">
        <f t="shared" si="13"/>
        <v>7.2</v>
      </c>
      <c r="J128" s="57"/>
      <c r="K128" s="57"/>
      <c r="L128" s="57"/>
      <c r="M128" s="78"/>
    </row>
    <row r="129" spans="1:13" ht="12.75">
      <c r="A129" s="17">
        <v>26</v>
      </c>
      <c r="B129" s="25"/>
      <c r="C129" s="18" t="s">
        <v>124</v>
      </c>
      <c r="D129" s="19">
        <v>14.5</v>
      </c>
      <c r="E129" s="8">
        <f t="shared" si="14"/>
        <v>13.05</v>
      </c>
      <c r="F129" s="17">
        <v>1</v>
      </c>
      <c r="G129" s="48">
        <f t="shared" si="12"/>
        <v>14.5</v>
      </c>
      <c r="H129" s="5"/>
      <c r="I129" s="52">
        <f t="shared" si="13"/>
        <v>13.05</v>
      </c>
      <c r="J129" s="57"/>
      <c r="K129" s="57"/>
      <c r="L129" s="57"/>
      <c r="M129" s="78"/>
    </row>
    <row r="130" spans="1:13" ht="12.75">
      <c r="A130" s="17">
        <v>27</v>
      </c>
      <c r="B130" s="25"/>
      <c r="C130" s="18" t="s">
        <v>125</v>
      </c>
      <c r="D130" s="19">
        <v>15</v>
      </c>
      <c r="E130" s="8">
        <f t="shared" si="14"/>
        <v>13.5</v>
      </c>
      <c r="F130" s="17">
        <v>1</v>
      </c>
      <c r="G130" s="48">
        <f t="shared" si="12"/>
        <v>15</v>
      </c>
      <c r="H130" s="5"/>
      <c r="I130" s="52">
        <f t="shared" si="13"/>
        <v>13.5</v>
      </c>
      <c r="J130" s="57"/>
      <c r="K130" s="57"/>
      <c r="L130" s="57"/>
      <c r="M130" s="78"/>
    </row>
    <row r="131" spans="1:13" ht="12" customHeight="1">
      <c r="A131" s="17">
        <v>28</v>
      </c>
      <c r="B131" s="25"/>
      <c r="C131" s="18" t="s">
        <v>126</v>
      </c>
      <c r="D131" s="19">
        <v>20</v>
      </c>
      <c r="E131" s="8">
        <f>D131*0.9</f>
        <v>18</v>
      </c>
      <c r="F131" s="17">
        <v>1</v>
      </c>
      <c r="G131" s="50">
        <f>D131*F131</f>
        <v>20</v>
      </c>
      <c r="H131" s="5"/>
      <c r="I131" s="52">
        <f t="shared" si="13"/>
        <v>18</v>
      </c>
      <c r="J131" s="59"/>
      <c r="K131" s="52"/>
      <c r="L131" s="52"/>
      <c r="M131" s="79"/>
    </row>
    <row r="132" spans="1:13" ht="12" customHeight="1">
      <c r="A132" s="17">
        <v>29</v>
      </c>
      <c r="B132" s="25" t="s">
        <v>129</v>
      </c>
      <c r="C132" s="18" t="s">
        <v>130</v>
      </c>
      <c r="D132" s="19">
        <v>5</v>
      </c>
      <c r="E132" s="8">
        <f>D132*0.9</f>
        <v>4.5</v>
      </c>
      <c r="F132" s="17">
        <v>5</v>
      </c>
      <c r="G132" s="50">
        <f>D132*F132</f>
        <v>25</v>
      </c>
      <c r="H132" s="5"/>
      <c r="I132" s="52">
        <f t="shared" si="13"/>
        <v>22.5</v>
      </c>
      <c r="J132" s="59"/>
      <c r="K132" s="52"/>
      <c r="L132" s="52"/>
      <c r="M132" s="79"/>
    </row>
    <row r="133" spans="1:13" ht="12.75">
      <c r="A133" s="17">
        <v>30</v>
      </c>
      <c r="B133" s="25">
        <v>757</v>
      </c>
      <c r="C133" s="26" t="s">
        <v>9</v>
      </c>
      <c r="D133" s="19">
        <v>5.8333</v>
      </c>
      <c r="E133" s="8">
        <v>5.25</v>
      </c>
      <c r="F133" s="17">
        <v>18</v>
      </c>
      <c r="G133" s="48">
        <f t="shared" si="12"/>
        <v>104.99940000000001</v>
      </c>
      <c r="H133" s="5"/>
      <c r="I133" s="52">
        <f>E133*F133</f>
        <v>94.5</v>
      </c>
      <c r="J133" s="57"/>
      <c r="K133" s="57"/>
      <c r="L133" s="57"/>
      <c r="M133" s="78"/>
    </row>
    <row r="134" spans="1:13" ht="12.75">
      <c r="A134" s="17">
        <v>31</v>
      </c>
      <c r="B134" s="25">
        <v>5758</v>
      </c>
      <c r="C134" s="26" t="s">
        <v>33</v>
      </c>
      <c r="D134" s="19">
        <v>6.5</v>
      </c>
      <c r="E134" s="8">
        <v>5.6</v>
      </c>
      <c r="F134" s="17">
        <v>8</v>
      </c>
      <c r="G134" s="48">
        <f t="shared" si="12"/>
        <v>52</v>
      </c>
      <c r="H134" s="5"/>
      <c r="I134" s="52">
        <v>56</v>
      </c>
      <c r="J134" s="57"/>
      <c r="K134" s="57"/>
      <c r="L134" s="57"/>
      <c r="M134" s="78"/>
    </row>
    <row r="135" spans="1:13" ht="12.75">
      <c r="A135" s="17">
        <v>32</v>
      </c>
      <c r="B135" s="25">
        <v>325</v>
      </c>
      <c r="C135" s="18" t="s">
        <v>34</v>
      </c>
      <c r="D135" s="19">
        <v>15</v>
      </c>
      <c r="E135" s="8">
        <f t="shared" si="14"/>
        <v>13.5</v>
      </c>
      <c r="F135" s="17">
        <v>2</v>
      </c>
      <c r="G135" s="48">
        <f t="shared" si="12"/>
        <v>30</v>
      </c>
      <c r="H135" s="5">
        <f>SUM(G105:G135)</f>
        <v>1266.9994</v>
      </c>
      <c r="I135" s="52">
        <f t="shared" si="13"/>
        <v>27</v>
      </c>
      <c r="J135" s="60">
        <f>SUM(I104:I135)</f>
        <v>1153.55</v>
      </c>
      <c r="K135" s="52">
        <f>J135*97.17/1934.62</f>
        <v>57.93926119858164</v>
      </c>
      <c r="L135" s="52">
        <f>SUM(J135:K135)</f>
        <v>1211.4892611985815</v>
      </c>
      <c r="M135" s="79">
        <f>L135*2944.61/2031.79</f>
        <v>1755.7736741582326</v>
      </c>
    </row>
    <row r="136" spans="5:13" ht="12.75">
      <c r="E136" s="9" t="s">
        <v>115</v>
      </c>
      <c r="G136" s="9">
        <f>SUM(G6:G135)</f>
        <v>2152.3484000000003</v>
      </c>
      <c r="H136" s="9"/>
      <c r="I136" s="9">
        <f>SUM(I6:I135)</f>
        <v>1946.3150000000005</v>
      </c>
      <c r="J136" s="9">
        <f>SUM(J6:J135)</f>
        <v>1946.315</v>
      </c>
      <c r="K136" s="9">
        <f>SUM(K6:K135)</f>
        <v>97.7574038053985</v>
      </c>
      <c r="L136" s="9">
        <f>SUM(L6:L135)</f>
        <v>2044.0724038053986</v>
      </c>
      <c r="M136" s="9">
        <f>SUM(M6:M135)</f>
        <v>2962.410505499788</v>
      </c>
    </row>
    <row r="138" spans="1:256" ht="12.75">
      <c r="A138" s="3"/>
      <c r="B138" s="3"/>
      <c r="C138" s="66" t="s">
        <v>141</v>
      </c>
      <c r="D138" s="2"/>
      <c r="F138" s="3"/>
      <c r="G138" s="2"/>
      <c r="H138" s="67"/>
      <c r="I138" s="67"/>
      <c r="J138" s="68"/>
      <c r="K138" s="1"/>
      <c r="L138" s="1"/>
      <c r="M138" s="1"/>
      <c r="N138" s="1"/>
      <c r="O138" s="1"/>
      <c r="P138" s="1"/>
      <c r="Q138" s="1"/>
      <c r="R138" s="1"/>
      <c r="S138" s="1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ht="12.75">
      <c r="A139" s="3"/>
      <c r="B139" s="3"/>
      <c r="C139" s="69"/>
      <c r="D139" s="2"/>
      <c r="F139" s="3"/>
      <c r="G139" s="70"/>
      <c r="H139" s="71"/>
      <c r="I139" s="71"/>
      <c r="J139" s="68"/>
      <c r="K139" s="1"/>
      <c r="L139" s="1"/>
      <c r="M139" s="1"/>
      <c r="N139" s="1"/>
      <c r="O139" s="1"/>
      <c r="P139" s="1"/>
      <c r="Q139" s="1"/>
      <c r="R139" s="1"/>
      <c r="S139" s="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1:256" ht="29.25">
      <c r="A140" s="3"/>
      <c r="B140" s="3"/>
      <c r="C140" s="72" t="s">
        <v>81</v>
      </c>
      <c r="D140" s="2"/>
      <c r="F140" s="3"/>
      <c r="G140" s="70"/>
      <c r="H140" s="73"/>
      <c r="I140" s="73"/>
      <c r="J140" s="74"/>
      <c r="K140" s="73"/>
      <c r="L140" s="73"/>
      <c r="M140" s="8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</row>
    <row r="141" spans="1:256" ht="12.75">
      <c r="A141" s="3"/>
      <c r="B141" s="3"/>
      <c r="C141" s="69" t="s">
        <v>142</v>
      </c>
      <c r="D141" s="2"/>
      <c r="F141" s="3"/>
      <c r="G141" s="75"/>
      <c r="H141" s="73"/>
      <c r="I141" s="73"/>
      <c r="J141" s="74"/>
      <c r="K141" s="73"/>
      <c r="L141" s="73"/>
      <c r="M141" s="8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</row>
    <row r="142" spans="1:10" ht="12.75">
      <c r="A142" s="3"/>
      <c r="B142" s="3"/>
      <c r="C142" s="69">
        <v>96221803</v>
      </c>
      <c r="D142" s="2"/>
      <c r="F142" s="3"/>
      <c r="G142" s="76"/>
      <c r="H142"/>
      <c r="J142" s="77"/>
    </row>
  </sheetData>
  <sheetProtection/>
  <hyperlinks>
    <hyperlink ref="C4" r:id="rId1" display="lean.siewhong@gmail.com"/>
    <hyperlink ref="C11" r:id="rId2" display="tmwilsonong@gmail.com"/>
    <hyperlink ref="C31" r:id="rId3" display="sajeewa.silva@hotmail.com"/>
    <hyperlink ref="C55" r:id="rId4" display="secretary.pllink.tmc@gmail.com/president.pllink.tmc@gmail.com"/>
    <hyperlink ref="C64" r:id="rId5" display="augustinelee128@gmail.com"/>
    <hyperlink ref="C74" r:id="rId6" display="philip_loon@yahoo.com.sg"/>
    <hyperlink ref="C79" r:id="rId7" display="zebalong@gmail.com"/>
    <hyperlink ref="C50" r:id="rId8" display="justin.lam1@merck.com"/>
    <hyperlink ref="C95" r:id="rId9" display="huiping.soh@thermofisher.com"/>
  </hyperlinks>
  <printOptions horizontalCentered="1"/>
  <pageMargins left="0.25" right="0" top="0.25" bottom="0.25" header="0" footer="0"/>
  <pageSetup fitToHeight="1" fitToWidth="1" horizontalDpi="600" verticalDpi="600" orientation="portrait" paperSize="9" scale="69" r:id="rId10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2016-08-15T16:04:52Z</cp:lastPrinted>
  <dcterms:created xsi:type="dcterms:W3CDTF">2006-02-25T13:48:34Z</dcterms:created>
  <dcterms:modified xsi:type="dcterms:W3CDTF">2016-08-30T16:02:32Z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