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15570" windowHeight="9810" activeTab="0"/>
  </bookViews>
  <sheets>
    <sheet name="Sheet1" sheetId="1" r:id="rId1"/>
  </sheets>
  <definedNames>
    <definedName name="_xlnm.Print_Area" localSheetId="0">'Sheet1'!$A$1:$P$188</definedName>
  </definedNames>
  <calcPr fullCalcOnLoad="1"/>
</workbook>
</file>

<file path=xl/sharedStrings.xml><?xml version="1.0" encoding="utf-8"?>
<sst xmlns="http://schemas.openxmlformats.org/spreadsheetml/2006/main" count="341" uniqueCount="180">
  <si>
    <t>Item Code</t>
  </si>
  <si>
    <t>Description</t>
  </si>
  <si>
    <t>Qty</t>
  </si>
  <si>
    <t>No.</t>
  </si>
  <si>
    <t>Tay Yiang Ping</t>
  </si>
  <si>
    <t>Tay Yiang Ping DTM</t>
  </si>
  <si>
    <t>Total</t>
  </si>
  <si>
    <t>Acknowledged receipt of  payment on ______________________</t>
  </si>
  <si>
    <t>494L2</t>
  </si>
  <si>
    <t>Level 2 Achieved Ribbon</t>
  </si>
  <si>
    <t>494L3</t>
  </si>
  <si>
    <t>Level 3 Achieved Ribbon</t>
  </si>
  <si>
    <t>494L4</t>
  </si>
  <si>
    <t>Level 4 Achieved Ribbon</t>
  </si>
  <si>
    <t>393BTT</t>
  </si>
  <si>
    <t>Best Table Topic Ribbon Set (Set of 10) </t>
  </si>
  <si>
    <t>Amount</t>
  </si>
  <si>
    <t>unit price US</t>
  </si>
  <si>
    <t>5801Z</t>
  </si>
  <si>
    <t>Club Officer Pin Set (8 pins)</t>
  </si>
  <si>
    <t>393BS</t>
  </si>
  <si>
    <t>Best Speaker Ribbon Set (Set of 10)</t>
  </si>
  <si>
    <t>393BE</t>
  </si>
  <si>
    <t xml:space="preserve">Best Evaluator Ribbon Set (Set of 10) </t>
  </si>
  <si>
    <t>393W</t>
  </si>
  <si>
    <t>Promotional Welcome Ribbons (set of 10)</t>
  </si>
  <si>
    <t>Less 10%-20% Discount</t>
  </si>
  <si>
    <t>Total before Discount</t>
  </si>
  <si>
    <t>After Discount</t>
  </si>
  <si>
    <t>Total after Discount</t>
  </si>
  <si>
    <t>Total US</t>
  </si>
  <si>
    <t>Gold Achievement Medal</t>
  </si>
  <si>
    <t>Silver Achievement Medal</t>
  </si>
  <si>
    <t>Bronze Achievement Medal</t>
  </si>
  <si>
    <t>393IB</t>
  </si>
  <si>
    <t>The Icebreaker Ribbons (Set of 10)</t>
  </si>
  <si>
    <t>Club President</t>
  </si>
  <si>
    <t>Sergeant at Arms Pin</t>
  </si>
  <si>
    <t>Vice President Education Pin</t>
  </si>
  <si>
    <t>Vice President Public Relations Pin</t>
  </si>
  <si>
    <t>Vice President Membership Pin</t>
  </si>
  <si>
    <t>International Tie</t>
  </si>
  <si>
    <t>Home Club of the Area Director Ribbon</t>
  </si>
  <si>
    <t>Home Club of the Division Director Ribbon</t>
  </si>
  <si>
    <t xml:space="preserve">Club Name: </t>
  </si>
  <si>
    <t>Bukit Batok Toastmasters Club</t>
  </si>
  <si>
    <t>Contact Person:</t>
  </si>
  <si>
    <t>Martinn Ho</t>
  </si>
  <si>
    <t>Email:</t>
  </si>
  <si>
    <t>martinnho@gmail.com</t>
  </si>
  <si>
    <t>Mobile:</t>
  </si>
  <si>
    <t>Membership Building Kit</t>
  </si>
  <si>
    <t>Speaking to Inform</t>
  </si>
  <si>
    <t>226B</t>
  </si>
  <si>
    <t>manju@melwani.sg</t>
  </si>
  <si>
    <t xml:space="preserve">Manju Melwani </t>
  </si>
  <si>
    <t>Division E</t>
  </si>
  <si>
    <t>Ho Chiu Lin</t>
  </si>
  <si>
    <t>clho163@yahoo.com.sg</t>
  </si>
  <si>
    <t>Filcom</t>
  </si>
  <si>
    <t>Sienna</t>
  </si>
  <si>
    <t>1115C</t>
  </si>
  <si>
    <t>OUTSTANDING MEMBER PIN</t>
  </si>
  <si>
    <t>Promotional Magnet</t>
  </si>
  <si>
    <t>B63</t>
  </si>
  <si>
    <t>Personally Speaking (by Dr. Ralph C. Smedley)</t>
  </si>
  <si>
    <t>Singapore Sindhi Association</t>
  </si>
  <si>
    <t>CC Ribbon Set (set of 10)</t>
  </si>
  <si>
    <t>494IP</t>
  </si>
  <si>
    <t>Innovative Planning Proficient Ribbon</t>
  </si>
  <si>
    <t>494DL</t>
  </si>
  <si>
    <t>Dynamic Leadership Proficient Ribbon</t>
  </si>
  <si>
    <t>494MS</t>
  </si>
  <si>
    <t>Motivational Strategies Proficient Ribbon</t>
  </si>
  <si>
    <t>494LD</t>
  </si>
  <si>
    <t>Leadership Development Proficient Ribbon</t>
  </si>
  <si>
    <t>494SR</t>
  </si>
  <si>
    <t>Strategic Relationship Proficient Ribbon</t>
  </si>
  <si>
    <t>399BTT</t>
  </si>
  <si>
    <t>Table Topics Ribbon Set</t>
  </si>
  <si>
    <t>Mithun Malani / Sandeep Kumar Bhuyan</t>
  </si>
  <si>
    <t>Mithun.Malani@dell.com</t>
  </si>
  <si>
    <t xml:space="preserve">9711 2516 </t>
  </si>
  <si>
    <t>393FT</t>
  </si>
  <si>
    <t>First Timers Ribbon Set (Set of 10)</t>
  </si>
  <si>
    <t>Event Balloons (10 Pack)</t>
  </si>
  <si>
    <t>Niza Khalil</t>
  </si>
  <si>
    <t xml:space="preserve">Club Past President </t>
  </si>
  <si>
    <t>Chong Pang Mandarin</t>
  </si>
  <si>
    <t>Foo Say Li</t>
  </si>
  <si>
    <t>saylisg@yahoo.com.sg</t>
  </si>
  <si>
    <t>khasniza@ups.com</t>
  </si>
  <si>
    <t>UPS APAC Toastmasters Club</t>
  </si>
  <si>
    <t>Where Leaders Are Made pin      </t>
  </si>
  <si>
    <t>Club Past President</t>
  </si>
  <si>
    <t>394CC</t>
  </si>
  <si>
    <t xml:space="preserve">Katong Toastmasters Club </t>
  </si>
  <si>
    <t xml:space="preserve">Eliz Wong </t>
  </si>
  <si>
    <t>elizabethwong@artshouse.sg</t>
  </si>
  <si>
    <t>407K</t>
  </si>
  <si>
    <t>Competent Communicator Manual Speech Ribbon Set (P1 - P10)</t>
  </si>
  <si>
    <t>393CL</t>
  </si>
  <si>
    <t>CL Ribbon Set (set of 10)</t>
  </si>
  <si>
    <t>494L1</t>
  </si>
  <si>
    <t>Level 1 Achieved Ribbon</t>
  </si>
  <si>
    <t>494VC</t>
  </si>
  <si>
    <t>Visionary Communication Proficient Ribbon</t>
  </si>
  <si>
    <t>494PM</t>
  </si>
  <si>
    <t>Presentation Mastery Proficient Ribbon</t>
  </si>
  <si>
    <t>494TC</t>
  </si>
  <si>
    <t>Team Collaboration Proficient Ribbon</t>
  </si>
  <si>
    <t>Strategic Relationships Proficient Ribbon</t>
  </si>
  <si>
    <t>494EC</t>
  </si>
  <si>
    <t>Effective Coaching Proficient Ribbon</t>
  </si>
  <si>
    <t>494PI</t>
  </si>
  <si>
    <t>Persuasive Influence Proficient Ribbon</t>
  </si>
  <si>
    <t>High Performance Leadership</t>
  </si>
  <si>
    <t>Guest Packet (Welcome New Members)</t>
  </si>
  <si>
    <t>Find Your Voice. (Item 99)</t>
  </si>
  <si>
    <t>Confidence. The Voice of Leadership. (Item 101)</t>
  </si>
  <si>
    <t>All About Toastmasters (Item 124)</t>
  </si>
  <si>
    <t>The Benefits of Toastmasters Membership Flier</t>
  </si>
  <si>
    <t>Promotional Bookmark (Item 6818)</t>
  </si>
  <si>
    <t>Promotional Magnet (Item 6770)</t>
  </si>
  <si>
    <t>Citi Toastmasters Singapore</t>
  </si>
  <si>
    <t>Koodalingam K</t>
  </si>
  <si>
    <t>post2kk@gmail.com</t>
  </si>
  <si>
    <t xml:space="preserve">Club Meeting Plaque </t>
  </si>
  <si>
    <t xml:space="preserve">Portable Lectern </t>
  </si>
  <si>
    <t>Grassroots Toastmasters Club</t>
  </si>
  <si>
    <t>Aaron Koh</t>
  </si>
  <si>
    <t>aaron.kcj1@gmail.com</t>
  </si>
  <si>
    <t>Best Evaluator Ribbon Set (Set of 10)</t>
  </si>
  <si>
    <t>S$7.20</t>
  </si>
  <si>
    <t>S$7.00</t>
  </si>
  <si>
    <t xml:space="preserve">CC Ribbon </t>
  </si>
  <si>
    <t>S$7.80</t>
  </si>
  <si>
    <t>S$7.50</t>
  </si>
  <si>
    <t>S$19.60</t>
  </si>
  <si>
    <t>S$3.50</t>
  </si>
  <si>
    <t xml:space="preserve">Ballots and Brief Evaluations (Set of 250) </t>
  </si>
  <si>
    <t>Money Mastery (Singapore) Toastmasters Club</t>
  </si>
  <si>
    <t>Angel Low</t>
  </si>
  <si>
    <t>qiongweilow@hotmail.com</t>
  </si>
  <si>
    <t>The Icebreaker Ribbons (Set of 10)</t>
  </si>
  <si>
    <t>Geylang Serai Toastmasters Club</t>
  </si>
  <si>
    <t>Tay Yak Keng</t>
  </si>
  <si>
    <t>Tayyk8@gmail.com</t>
  </si>
  <si>
    <t>Jurong Green English Toastmasters Club</t>
  </si>
  <si>
    <t>Anand Ariyarathinam</t>
  </si>
  <si>
    <t>anandariyarathinam@gmail.com</t>
  </si>
  <si>
    <t>494EH</t>
  </si>
  <si>
    <t>Engaging Humor Proficient Ribbon</t>
  </si>
  <si>
    <t>393BT</t>
  </si>
  <si>
    <t xml:space="preserve">Best Table Topic Ribbon Set (Set of 10) </t>
  </si>
  <si>
    <t>kvk202@gmail.com</t>
  </si>
  <si>
    <t>K V Kumar DTM</t>
  </si>
  <si>
    <t>SIA TMC</t>
  </si>
  <si>
    <t>Division L</t>
  </si>
  <si>
    <t>Kathy Toh</t>
  </si>
  <si>
    <t>kathy_toh@hotmail.com</t>
  </si>
  <si>
    <t>SIM II Toastmatsers Club</t>
  </si>
  <si>
    <t>Aileen Tan</t>
  </si>
  <si>
    <t>taileen.99@gmail.com</t>
  </si>
  <si>
    <t xml:space="preserve">Apportion Shipping Charges US$ 135.84 </t>
  </si>
  <si>
    <t>Totol S$</t>
  </si>
  <si>
    <t>Stock</t>
  </si>
  <si>
    <t>GST/DHL $61.13</t>
  </si>
  <si>
    <t>N.A.</t>
  </si>
  <si>
    <t>S$</t>
  </si>
  <si>
    <t>US$1,507.19+20.96 /S$2,138.25+29.58 exchange rate</t>
  </si>
  <si>
    <t>Eminent</t>
  </si>
  <si>
    <t>NUS Toastmasters Club</t>
  </si>
  <si>
    <t>Geneve Chua</t>
  </si>
  <si>
    <t>genevechua1118@gmail.com</t>
  </si>
  <si>
    <t>8590 7695</t>
  </si>
  <si>
    <t>Pasirisian</t>
  </si>
  <si>
    <t>Siti Marsita (Chairman) / Sarah Thong (SAA)</t>
  </si>
  <si>
    <t>sinlinthong@gmail.com</t>
  </si>
  <si>
    <t>91508122 (Sarah)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</si>
</sst>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\,\ yyyy"/>
    <numFmt numFmtId="178" formatCode="[$-409]h:mm:ss\ AM/PM"/>
    <numFmt numFmtId="179" formatCode="0.0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20"/>
      <name val="Bradley Hand ITC"/>
      <family val="4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172" fontId="0" fillId="0" borderId="0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2" fillId="0" borderId="11" xfId="0" applyFont="1" applyBorder="1" applyAlignment="1">
      <alignment wrapText="1"/>
    </xf>
    <xf numFmtId="172" fontId="2" fillId="0" borderId="0" xfId="0" applyNumberFormat="1" applyFont="1" applyBorder="1" applyAlignment="1">
      <alignment horizontal="right" vertical="top" wrapText="1"/>
    </xf>
    <xf numFmtId="172" fontId="2" fillId="0" borderId="11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 vertical="top"/>
    </xf>
    <xf numFmtId="0" fontId="0" fillId="0" borderId="11" xfId="0" applyFont="1" applyFill="1" applyBorder="1" applyAlignment="1">
      <alignment horizontal="center" vertical="top" wrapText="1"/>
    </xf>
    <xf numFmtId="172" fontId="0" fillId="0" borderId="11" xfId="0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top" wrapText="1"/>
    </xf>
    <xf numFmtId="172" fontId="0" fillId="0" borderId="11" xfId="0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center" vertical="top" wrapText="1"/>
    </xf>
    <xf numFmtId="8" fontId="0" fillId="0" borderId="1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6" fillId="0" borderId="12" xfId="0" applyFont="1" applyBorder="1" applyAlignment="1">
      <alignment vertical="top" wrapText="1"/>
    </xf>
    <xf numFmtId="172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172" fontId="0" fillId="0" borderId="11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center" vertical="top"/>
    </xf>
    <xf numFmtId="0" fontId="0" fillId="33" borderId="11" xfId="0" applyFont="1" applyFill="1" applyBorder="1" applyAlignment="1">
      <alignment horizontal="left" vertical="top"/>
    </xf>
    <xf numFmtId="172" fontId="0" fillId="33" borderId="11" xfId="0" applyNumberFormat="1" applyFont="1" applyFill="1" applyBorder="1" applyAlignment="1">
      <alignment horizontal="right" vertical="top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72" fontId="0" fillId="34" borderId="11" xfId="0" applyNumberFormat="1" applyFont="1" applyFill="1" applyBorder="1" applyAlignment="1">
      <alignment horizontal="right" vertical="top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vertical="top"/>
    </xf>
    <xf numFmtId="172" fontId="0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40" fillId="0" borderId="14" xfId="53" applyFill="1" applyBorder="1" applyAlignment="1" applyProtection="1">
      <alignment horizontal="left" vertical="top" wrapText="1"/>
      <protection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top"/>
    </xf>
    <xf numFmtId="172" fontId="0" fillId="0" borderId="11" xfId="0" applyNumberFormat="1" applyFont="1" applyFill="1" applyBorder="1" applyAlignment="1">
      <alignment horizontal="right" vertical="top" wrapText="1"/>
    </xf>
    <xf numFmtId="1" fontId="0" fillId="0" borderId="11" xfId="0" applyNumberFormat="1" applyFont="1" applyFill="1" applyBorder="1" applyAlignment="1">
      <alignment horizontal="center" vertical="center" wrapText="1"/>
    </xf>
    <xf numFmtId="172" fontId="0" fillId="34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vertical="top" wrapText="1"/>
    </xf>
    <xf numFmtId="172" fontId="8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wrapText="1"/>
    </xf>
    <xf numFmtId="172" fontId="0" fillId="34" borderId="12" xfId="0" applyNumberFormat="1" applyFont="1" applyFill="1" applyBorder="1" applyAlignment="1">
      <alignment/>
    </xf>
    <xf numFmtId="0" fontId="4" fillId="0" borderId="14" xfId="54" applyFill="1" applyBorder="1" applyAlignment="1" applyProtection="1">
      <alignment horizontal="left" vertical="top" wrapText="1"/>
      <protection/>
    </xf>
    <xf numFmtId="0" fontId="0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2" fillId="0" borderId="14" xfId="0" applyFont="1" applyBorder="1" applyAlignment="1">
      <alignment horizontal="left" vertical="top" wrapText="1"/>
    </xf>
    <xf numFmtId="172" fontId="2" fillId="0" borderId="11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0" fontId="40" fillId="0" borderId="14" xfId="53" applyBorder="1" applyAlignment="1">
      <alignment horizontal="left" vertical="top" wrapText="1"/>
    </xf>
    <xf numFmtId="0" fontId="0" fillId="34" borderId="15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left" vertical="top" wrapText="1"/>
    </xf>
    <xf numFmtId="0" fontId="0" fillId="34" borderId="0" xfId="0" applyFont="1" applyFill="1" applyAlignment="1">
      <alignment/>
    </xf>
    <xf numFmtId="0" fontId="0" fillId="34" borderId="11" xfId="0" applyFont="1" applyFill="1" applyBorder="1" applyAlignment="1">
      <alignment/>
    </xf>
    <xf numFmtId="0" fontId="40" fillId="0" borderId="0" xfId="53" applyAlignment="1">
      <alignment wrapText="1"/>
    </xf>
    <xf numFmtId="0" fontId="0" fillId="0" borderId="11" xfId="0" applyFont="1" applyBorder="1" applyAlignment="1">
      <alignment horizontal="center" vertical="center" wrapText="1"/>
    </xf>
    <xf numFmtId="172" fontId="0" fillId="0" borderId="11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172" fontId="6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" fontId="0" fillId="34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top"/>
    </xf>
    <xf numFmtId="0" fontId="2" fillId="0" borderId="16" xfId="0" applyFont="1" applyBorder="1" applyAlignment="1">
      <alignment horizontal="left" vertical="top" wrapText="1"/>
    </xf>
    <xf numFmtId="0" fontId="4" fillId="0" borderId="16" xfId="54" applyBorder="1" applyAlignment="1" applyProtection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top" wrapText="1"/>
    </xf>
    <xf numFmtId="0" fontId="0" fillId="0" borderId="11" xfId="0" applyFont="1" applyBorder="1" applyAlignment="1">
      <alignment horizontal="center"/>
    </xf>
    <xf numFmtId="0" fontId="4" fillId="0" borderId="14" xfId="54" applyBorder="1" applyAlignment="1" applyProtection="1">
      <alignment horizontal="left" vertical="top" wrapText="1"/>
      <protection/>
    </xf>
    <xf numFmtId="0" fontId="0" fillId="0" borderId="15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35" borderId="11" xfId="0" applyFont="1" applyFill="1" applyBorder="1" applyAlignment="1">
      <alignment horizontal="center" vertical="top" wrapText="1"/>
    </xf>
    <xf numFmtId="172" fontId="0" fillId="35" borderId="11" xfId="0" applyNumberFormat="1" applyFont="1" applyFill="1" applyBorder="1" applyAlignment="1">
      <alignment horizontal="right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left" vertical="top" wrapText="1"/>
    </xf>
    <xf numFmtId="172" fontId="0" fillId="0" borderId="19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172" fontId="0" fillId="34" borderId="19" xfId="0" applyNumberFormat="1" applyFont="1" applyFill="1" applyBorder="1" applyAlignment="1">
      <alignment horizontal="right" vertical="top" wrapText="1"/>
    </xf>
    <xf numFmtId="0" fontId="2" fillId="0" borderId="14" xfId="0" applyFont="1" applyBorder="1" applyAlignment="1">
      <alignment wrapText="1"/>
    </xf>
    <xf numFmtId="172" fontId="2" fillId="0" borderId="14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center" vertical="top" wrapText="1"/>
    </xf>
    <xf numFmtId="172" fontId="2" fillId="0" borderId="14" xfId="0" applyNumberFormat="1" applyFont="1" applyBorder="1" applyAlignment="1">
      <alignment horizontal="center" vertical="center" wrapText="1"/>
    </xf>
    <xf numFmtId="0" fontId="4" fillId="0" borderId="11" xfId="54" applyBorder="1" applyAlignment="1" applyProtection="1">
      <alignment horizontal="left" vertical="top" wrapText="1"/>
      <protection/>
    </xf>
    <xf numFmtId="0" fontId="0" fillId="35" borderId="11" xfId="0" applyFont="1" applyFill="1" applyBorder="1" applyAlignment="1">
      <alignment horizontal="left" vertical="top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2" fillId="0" borderId="14" xfId="53" applyFont="1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172" fontId="2" fillId="0" borderId="11" xfId="0" applyNumberFormat="1" applyFont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left" vertical="top"/>
    </xf>
    <xf numFmtId="0" fontId="0" fillId="35" borderId="15" xfId="0" applyFont="1" applyFill="1" applyBorder="1" applyAlignment="1">
      <alignment horizontal="center" vertical="top" wrapText="1"/>
    </xf>
    <xf numFmtId="0" fontId="0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/>
    </xf>
    <xf numFmtId="172" fontId="0" fillId="36" borderId="11" xfId="0" applyNumberFormat="1" applyFont="1" applyFill="1" applyBorder="1" applyAlignment="1">
      <alignment horizontal="right" vertical="top"/>
    </xf>
    <xf numFmtId="0" fontId="0" fillId="35" borderId="11" xfId="0" applyFont="1" applyFill="1" applyBorder="1" applyAlignment="1">
      <alignment horizontal="right"/>
    </xf>
    <xf numFmtId="0" fontId="4" fillId="35" borderId="11" xfId="54" applyFill="1" applyBorder="1" applyAlignment="1" applyProtection="1">
      <alignment/>
      <protection/>
    </xf>
    <xf numFmtId="172" fontId="0" fillId="35" borderId="11" xfId="0" applyNumberFormat="1" applyFont="1" applyFill="1" applyBorder="1" applyAlignment="1">
      <alignment horizontal="right" vertical="top" wrapText="1"/>
    </xf>
    <xf numFmtId="172" fontId="2" fillId="0" borderId="11" xfId="0" applyNumberFormat="1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0" xfId="0" applyFont="1" applyAlignment="1">
      <alignment vertical="top"/>
    </xf>
    <xf numFmtId="8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vertical="top"/>
    </xf>
    <xf numFmtId="172" fontId="0" fillId="0" borderId="11" xfId="0" applyNumberFormat="1" applyFont="1" applyBorder="1" applyAlignment="1">
      <alignment vertical="top" wrapText="1"/>
    </xf>
    <xf numFmtId="0" fontId="0" fillId="0" borderId="20" xfId="0" applyFont="1" applyBorder="1" applyAlignment="1">
      <alignment/>
    </xf>
    <xf numFmtId="0" fontId="2" fillId="0" borderId="21" xfId="0" applyFont="1" applyBorder="1" applyAlignment="1">
      <alignment wrapText="1"/>
    </xf>
    <xf numFmtId="0" fontId="0" fillId="0" borderId="21" xfId="0" applyFont="1" applyBorder="1" applyAlignment="1">
      <alignment/>
    </xf>
    <xf numFmtId="0" fontId="2" fillId="0" borderId="13" xfId="0" applyFont="1" applyBorder="1" applyAlignment="1">
      <alignment wrapText="1"/>
    </xf>
    <xf numFmtId="0" fontId="6" fillId="0" borderId="11" xfId="0" applyFont="1" applyBorder="1" applyAlignment="1">
      <alignment horizontal="right" vertical="top" wrapText="1"/>
    </xf>
    <xf numFmtId="0" fontId="0" fillId="34" borderId="0" xfId="0" applyFill="1" applyAlignment="1">
      <alignment/>
    </xf>
    <xf numFmtId="172" fontId="0" fillId="0" borderId="11" xfId="0" applyNumberFormat="1" applyFont="1" applyBorder="1" applyAlignment="1">
      <alignment wrapText="1"/>
    </xf>
    <xf numFmtId="172" fontId="0" fillId="0" borderId="11" xfId="0" applyNumberFormat="1" applyFont="1" applyBorder="1" applyAlignment="1">
      <alignment/>
    </xf>
    <xf numFmtId="172" fontId="0" fillId="0" borderId="19" xfId="0" applyNumberFormat="1" applyFont="1" applyBorder="1" applyAlignment="1">
      <alignment/>
    </xf>
    <xf numFmtId="172" fontId="0" fillId="0" borderId="11" xfId="0" applyNumberFormat="1" applyFont="1" applyFill="1" applyBorder="1" applyAlignment="1">
      <alignment vertical="top"/>
    </xf>
    <xf numFmtId="172" fontId="0" fillId="34" borderId="11" xfId="0" applyNumberFormat="1" applyFont="1" applyFill="1" applyBorder="1" applyAlignment="1">
      <alignment/>
    </xf>
    <xf numFmtId="0" fontId="0" fillId="19" borderId="11" xfId="0" applyFont="1" applyFill="1" applyBorder="1" applyAlignment="1">
      <alignment horizontal="center" vertical="top" wrapText="1"/>
    </xf>
    <xf numFmtId="0" fontId="0" fillId="19" borderId="11" xfId="0" applyFont="1" applyFill="1" applyBorder="1" applyAlignment="1">
      <alignment horizontal="left" vertical="top" wrapText="1"/>
    </xf>
    <xf numFmtId="172" fontId="0" fillId="19" borderId="11" xfId="0" applyNumberFormat="1" applyFont="1" applyFill="1" applyBorder="1" applyAlignment="1">
      <alignment horizontal="right" vertical="top" wrapText="1"/>
    </xf>
    <xf numFmtId="172" fontId="0" fillId="0" borderId="11" xfId="0" applyNumberFormat="1" applyFont="1" applyBorder="1" applyAlignment="1">
      <alignment vertical="top"/>
    </xf>
    <xf numFmtId="172" fontId="2" fillId="0" borderId="11" xfId="0" applyNumberFormat="1" applyFont="1" applyBorder="1" applyAlignment="1">
      <alignment wrapText="1"/>
    </xf>
    <xf numFmtId="172" fontId="2" fillId="16" borderId="11" xfId="0" applyNumberFormat="1" applyFont="1" applyFill="1" applyBorder="1" applyAlignment="1">
      <alignment vertical="top"/>
    </xf>
    <xf numFmtId="172" fontId="2" fillId="35" borderId="11" xfId="0" applyNumberFormat="1" applyFont="1" applyFill="1" applyBorder="1" applyAlignment="1">
      <alignment wrapText="1"/>
    </xf>
    <xf numFmtId="172" fontId="2" fillId="35" borderId="11" xfId="0" applyNumberFormat="1" applyFont="1" applyFill="1" applyBorder="1" applyAlignment="1">
      <alignment/>
    </xf>
    <xf numFmtId="172" fontId="2" fillId="16" borderId="11" xfId="0" applyNumberFormat="1" applyFont="1" applyFill="1" applyBorder="1" applyAlignment="1">
      <alignment/>
    </xf>
    <xf numFmtId="0" fontId="2" fillId="35" borderId="11" xfId="0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top" wrapText="1"/>
    </xf>
    <xf numFmtId="172" fontId="2" fillId="16" borderId="21" xfId="0" applyNumberFormat="1" applyFont="1" applyFill="1" applyBorder="1" applyAlignment="1">
      <alignment/>
    </xf>
    <xf numFmtId="172" fontId="2" fillId="16" borderId="11" xfId="0" applyNumberFormat="1" applyFont="1" applyFill="1" applyBorder="1" applyAlignment="1">
      <alignment wrapText="1"/>
    </xf>
    <xf numFmtId="172" fontId="2" fillId="34" borderId="11" xfId="0" applyNumberFormat="1" applyFont="1" applyFill="1" applyBorder="1" applyAlignment="1">
      <alignment wrapText="1"/>
    </xf>
    <xf numFmtId="172" fontId="0" fillId="0" borderId="0" xfId="0" applyNumberFormat="1" applyFont="1" applyAlignment="1">
      <alignment/>
    </xf>
    <xf numFmtId="0" fontId="0" fillId="35" borderId="18" xfId="0" applyFont="1" applyFill="1" applyBorder="1" applyAlignment="1">
      <alignment horizontal="center" vertical="top" wrapText="1"/>
    </xf>
    <xf numFmtId="0" fontId="0" fillId="35" borderId="22" xfId="0" applyFont="1" applyFill="1" applyBorder="1" applyAlignment="1">
      <alignment horizontal="center" vertical="top" wrapText="1"/>
    </xf>
    <xf numFmtId="0" fontId="0" fillId="35" borderId="23" xfId="0" applyFont="1" applyFill="1" applyBorder="1" applyAlignment="1">
      <alignment horizontal="center" vertical="top" wrapText="1"/>
    </xf>
    <xf numFmtId="0" fontId="0" fillId="35" borderId="11" xfId="0" applyFont="1" applyFill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nho@gmail.com" TargetMode="External" /><Relationship Id="rId2" Type="http://schemas.openxmlformats.org/officeDocument/2006/relationships/hyperlink" Target="mailto:manju@melwani.sg" TargetMode="External" /><Relationship Id="rId3" Type="http://schemas.openxmlformats.org/officeDocument/2006/relationships/hyperlink" Target="mailto:Mithun.Malani@dell.com" TargetMode="External" /><Relationship Id="rId4" Type="http://schemas.openxmlformats.org/officeDocument/2006/relationships/hyperlink" Target="mailto:saylisg@yahoo.com.sg" TargetMode="External" /><Relationship Id="rId5" Type="http://schemas.openxmlformats.org/officeDocument/2006/relationships/hyperlink" Target="mailto:khasniza@ups.com" TargetMode="External" /><Relationship Id="rId6" Type="http://schemas.openxmlformats.org/officeDocument/2006/relationships/hyperlink" Target="mailto:elizabethwong@artshouse.sg" TargetMode="External" /><Relationship Id="rId7" Type="http://schemas.openxmlformats.org/officeDocument/2006/relationships/hyperlink" Target="https://www.toastmasters.org/shop/407K--Competent-Communicator-Manual-Speech-Ribbon-Set" TargetMode="External" /><Relationship Id="rId8" Type="http://schemas.openxmlformats.org/officeDocument/2006/relationships/hyperlink" Target="https://www.toastmasters.org/99" TargetMode="External" /><Relationship Id="rId9" Type="http://schemas.openxmlformats.org/officeDocument/2006/relationships/hyperlink" Target="https://www.toastmasters.org/101" TargetMode="External" /><Relationship Id="rId10" Type="http://schemas.openxmlformats.org/officeDocument/2006/relationships/hyperlink" Target="https://www.toastmasters.org/124" TargetMode="External" /><Relationship Id="rId11" Type="http://schemas.openxmlformats.org/officeDocument/2006/relationships/hyperlink" Target="https://www.toastmasters.org/6818" TargetMode="External" /><Relationship Id="rId12" Type="http://schemas.openxmlformats.org/officeDocument/2006/relationships/hyperlink" Target="https://www.toastmasters.org/6770" TargetMode="External" /><Relationship Id="rId13" Type="http://schemas.openxmlformats.org/officeDocument/2006/relationships/hyperlink" Target="mailto:aaron.kcj1@gmail.com" TargetMode="External" /><Relationship Id="rId14" Type="http://schemas.openxmlformats.org/officeDocument/2006/relationships/hyperlink" Target="mailto:qiongweilow@hotmail.com" TargetMode="External" /><Relationship Id="rId15" Type="http://schemas.openxmlformats.org/officeDocument/2006/relationships/hyperlink" Target="mailto:Tayyk8@gmail.com" TargetMode="External" /><Relationship Id="rId16" Type="http://schemas.openxmlformats.org/officeDocument/2006/relationships/hyperlink" Target="mailto:anandariyarathinam@gmail.com" TargetMode="External" /><Relationship Id="rId17" Type="http://schemas.openxmlformats.org/officeDocument/2006/relationships/hyperlink" Target="mailto:kvk202@gmail.com" TargetMode="External" /><Relationship Id="rId18" Type="http://schemas.openxmlformats.org/officeDocument/2006/relationships/hyperlink" Target="mailto:kathy_toh@hotmail.com" TargetMode="External" /><Relationship Id="rId19" Type="http://schemas.openxmlformats.org/officeDocument/2006/relationships/hyperlink" Target="mailto:taileen.99@gmail.com" TargetMode="External" /><Relationship Id="rId20" Type="http://schemas.openxmlformats.org/officeDocument/2006/relationships/hyperlink" Target="mailto:Mithun.Malani@dell.com" TargetMode="External" /><Relationship Id="rId21" Type="http://schemas.openxmlformats.org/officeDocument/2006/relationships/hyperlink" Target="mailto:genevechua1118@gmail.com" TargetMode="External" /><Relationship Id="rId22" Type="http://schemas.openxmlformats.org/officeDocument/2006/relationships/hyperlink" Target="mailto:sinlinthong@gmail.com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7"/>
  <sheetViews>
    <sheetView tabSelected="1" zoomScalePageLayoutView="0" workbookViewId="0" topLeftCell="A1">
      <selection activeCell="S61" sqref="S61"/>
    </sheetView>
  </sheetViews>
  <sheetFormatPr defaultColWidth="9.140625" defaultRowHeight="12.75"/>
  <cols>
    <col min="1" max="1" width="4.8515625" style="3" customWidth="1"/>
    <col min="2" max="2" width="16.421875" style="3" customWidth="1"/>
    <col min="3" max="3" width="36.28125" style="1" customWidth="1"/>
    <col min="4" max="5" width="8.421875" style="2" customWidth="1"/>
    <col min="6" max="6" width="5.8515625" style="83" customWidth="1"/>
    <col min="7" max="7" width="11.00390625" style="3" customWidth="1"/>
    <col min="12" max="12" width="8.8515625" style="0" customWidth="1"/>
    <col min="13" max="13" width="10.140625" style="0" customWidth="1"/>
  </cols>
  <sheetData>
    <row r="1" spans="1:16" s="22" customFormat="1" ht="67.5">
      <c r="A1" s="25" t="s">
        <v>3</v>
      </c>
      <c r="B1" s="25" t="s">
        <v>0</v>
      </c>
      <c r="C1" s="25" t="s">
        <v>1</v>
      </c>
      <c r="D1" s="24" t="s">
        <v>17</v>
      </c>
      <c r="E1" s="25" t="s">
        <v>26</v>
      </c>
      <c r="F1" s="77" t="s">
        <v>2</v>
      </c>
      <c r="G1" s="23" t="s">
        <v>16</v>
      </c>
      <c r="H1" s="35" t="s">
        <v>27</v>
      </c>
      <c r="I1" s="35" t="s">
        <v>28</v>
      </c>
      <c r="J1" s="35" t="s">
        <v>29</v>
      </c>
      <c r="K1" s="36" t="s">
        <v>164</v>
      </c>
      <c r="L1" s="35" t="s">
        <v>30</v>
      </c>
      <c r="M1" s="36" t="s">
        <v>170</v>
      </c>
      <c r="N1" s="146" t="s">
        <v>167</v>
      </c>
      <c r="O1" s="146" t="s">
        <v>165</v>
      </c>
      <c r="P1" s="163" t="s">
        <v>166</v>
      </c>
    </row>
    <row r="2" spans="1:16" s="46" customFormat="1" ht="12" customHeight="1">
      <c r="A2" s="43"/>
      <c r="B2" s="44" t="s">
        <v>44</v>
      </c>
      <c r="C2" s="45" t="s">
        <v>45</v>
      </c>
      <c r="D2" s="11"/>
      <c r="E2" s="16"/>
      <c r="F2" s="84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46" customFormat="1" ht="12" customHeight="1">
      <c r="A3" s="43"/>
      <c r="B3" s="44" t="s">
        <v>46</v>
      </c>
      <c r="C3" s="45" t="s">
        <v>47</v>
      </c>
      <c r="D3" s="11"/>
      <c r="E3" s="16"/>
      <c r="F3" s="84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46" customFormat="1" ht="12" customHeight="1">
      <c r="A4" s="43"/>
      <c r="B4" s="44" t="s">
        <v>48</v>
      </c>
      <c r="C4" s="47" t="s">
        <v>49</v>
      </c>
      <c r="D4" s="11"/>
      <c r="E4" s="16"/>
      <c r="F4" s="84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s="46" customFormat="1" ht="12" customHeight="1">
      <c r="A5" s="43"/>
      <c r="B5" s="44" t="s">
        <v>50</v>
      </c>
      <c r="C5" s="45">
        <v>94574083</v>
      </c>
      <c r="D5" s="11"/>
      <c r="E5" s="16"/>
      <c r="F5" s="84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s="46" customFormat="1" ht="12" customHeight="1">
      <c r="A6" s="48">
        <v>1</v>
      </c>
      <c r="B6" s="49">
        <v>1160</v>
      </c>
      <c r="C6" s="15" t="s">
        <v>51</v>
      </c>
      <c r="D6" s="50">
        <v>10</v>
      </c>
      <c r="E6" s="29">
        <f>D6*0.9</f>
        <v>9</v>
      </c>
      <c r="F6" s="51">
        <v>1</v>
      </c>
      <c r="G6" s="19">
        <f>D6*F6</f>
        <v>10</v>
      </c>
      <c r="H6" s="57"/>
      <c r="I6" s="37">
        <f>F6*E6</f>
        <v>9</v>
      </c>
      <c r="J6" s="57"/>
      <c r="K6" s="9"/>
      <c r="L6" s="9"/>
      <c r="M6" s="9"/>
      <c r="N6" s="9"/>
      <c r="O6" s="9"/>
      <c r="P6" s="9"/>
    </row>
    <row r="7" spans="1:16" s="46" customFormat="1" ht="12" customHeight="1">
      <c r="A7" s="48">
        <v>2</v>
      </c>
      <c r="B7" s="49" t="s">
        <v>53</v>
      </c>
      <c r="C7" s="15" t="s">
        <v>52</v>
      </c>
      <c r="D7" s="50">
        <v>6</v>
      </c>
      <c r="E7" s="29">
        <f>D7*0.9</f>
        <v>5.4</v>
      </c>
      <c r="F7" s="51">
        <v>1</v>
      </c>
      <c r="G7" s="19">
        <f>D7*F7</f>
        <v>6</v>
      </c>
      <c r="H7" s="148">
        <f>SUM(G6:G7)</f>
        <v>16</v>
      </c>
      <c r="I7" s="37">
        <f>F7*E7</f>
        <v>5.4</v>
      </c>
      <c r="J7" s="148">
        <f>SUM(I6:I7)</f>
        <v>14.4</v>
      </c>
      <c r="K7" s="148">
        <f>J7*135.84/1422.48</f>
        <v>1.375130757550194</v>
      </c>
      <c r="L7" s="148">
        <f>SUM(J7:K7)</f>
        <v>15.775130757550194</v>
      </c>
      <c r="M7" s="148">
        <f>L7*2167.83/1528.15</f>
        <v>22.378563433000707</v>
      </c>
      <c r="N7" s="148">
        <f>M7*61.13/2210.63</f>
        <v>0.6188288328030169</v>
      </c>
      <c r="O7" s="165">
        <f>SUM(M7:N7)</f>
        <v>22.997392265803725</v>
      </c>
      <c r="P7" s="9"/>
    </row>
    <row r="8" spans="1:16" s="46" customFormat="1" ht="12" customHeight="1">
      <c r="A8" s="48"/>
      <c r="B8" s="44" t="s">
        <v>44</v>
      </c>
      <c r="C8" s="31" t="s">
        <v>56</v>
      </c>
      <c r="D8" s="50"/>
      <c r="E8" s="29"/>
      <c r="F8" s="51"/>
      <c r="G8" s="52"/>
      <c r="H8" s="57"/>
      <c r="I8" s="9"/>
      <c r="J8" s="57"/>
      <c r="K8" s="9"/>
      <c r="L8" s="9"/>
      <c r="M8" s="9"/>
      <c r="N8" s="9"/>
      <c r="O8" s="9"/>
      <c r="P8" s="9"/>
    </row>
    <row r="9" spans="1:16" s="46" customFormat="1" ht="12" customHeight="1">
      <c r="A9" s="48"/>
      <c r="B9" s="44" t="s">
        <v>46</v>
      </c>
      <c r="C9" s="31" t="s">
        <v>57</v>
      </c>
      <c r="D9" s="50"/>
      <c r="E9" s="29"/>
      <c r="F9" s="51"/>
      <c r="G9" s="52"/>
      <c r="H9" s="57"/>
      <c r="I9" s="9"/>
      <c r="J9" s="57"/>
      <c r="K9" s="9"/>
      <c r="L9" s="9"/>
      <c r="M9" s="9"/>
      <c r="N9" s="9"/>
      <c r="O9" s="9"/>
      <c r="P9" s="9"/>
    </row>
    <row r="10" spans="1:16" s="46" customFormat="1" ht="12" customHeight="1">
      <c r="A10" s="48"/>
      <c r="B10" s="44" t="s">
        <v>48</v>
      </c>
      <c r="C10" s="15" t="s">
        <v>58</v>
      </c>
      <c r="D10" s="50"/>
      <c r="E10" s="29"/>
      <c r="F10" s="51"/>
      <c r="G10" s="52"/>
      <c r="H10" s="57"/>
      <c r="I10" s="9"/>
      <c r="J10" s="57"/>
      <c r="K10" s="9"/>
      <c r="L10" s="9"/>
      <c r="M10" s="9"/>
      <c r="N10" s="9"/>
      <c r="O10" s="9"/>
      <c r="P10" s="9"/>
    </row>
    <row r="11" spans="1:16" s="46" customFormat="1" ht="12" customHeight="1">
      <c r="A11" s="48"/>
      <c r="B11" s="44" t="s">
        <v>50</v>
      </c>
      <c r="C11" s="15">
        <v>81987088</v>
      </c>
      <c r="D11" s="50"/>
      <c r="E11" s="29"/>
      <c r="F11" s="51"/>
      <c r="G11" s="52"/>
      <c r="H11" s="57"/>
      <c r="I11" s="9"/>
      <c r="J11" s="57"/>
      <c r="K11" s="9"/>
      <c r="L11" s="9"/>
      <c r="M11" s="9"/>
      <c r="N11" s="9"/>
      <c r="O11" s="9"/>
      <c r="P11" s="9"/>
    </row>
    <row r="12" spans="1:16" s="46" customFormat="1" ht="12" customHeight="1">
      <c r="A12" s="48">
        <v>1</v>
      </c>
      <c r="B12" s="56">
        <v>538</v>
      </c>
      <c r="C12" s="15" t="s">
        <v>43</v>
      </c>
      <c r="D12" s="50">
        <v>2</v>
      </c>
      <c r="E12" s="29">
        <f>D12*0.9</f>
        <v>1.8</v>
      </c>
      <c r="F12" s="51">
        <v>1</v>
      </c>
      <c r="G12" s="19">
        <f>D12*F12</f>
        <v>2</v>
      </c>
      <c r="H12" s="57"/>
      <c r="I12" s="37">
        <f>F12*E12</f>
        <v>1.8</v>
      </c>
      <c r="J12" s="57"/>
      <c r="K12" s="9"/>
      <c r="L12" s="9"/>
      <c r="M12" s="9"/>
      <c r="N12" s="9"/>
      <c r="O12" s="9"/>
      <c r="P12" s="9"/>
    </row>
    <row r="13" spans="1:16" s="46" customFormat="1" ht="12" customHeight="1">
      <c r="A13" s="48">
        <v>2</v>
      </c>
      <c r="B13" s="56">
        <v>537</v>
      </c>
      <c r="C13" s="15" t="s">
        <v>42</v>
      </c>
      <c r="D13" s="50">
        <v>2</v>
      </c>
      <c r="E13" s="29">
        <f>D13*0.9</f>
        <v>1.8</v>
      </c>
      <c r="F13" s="51">
        <v>4</v>
      </c>
      <c r="G13" s="19">
        <f>D13*F13</f>
        <v>8</v>
      </c>
      <c r="H13" s="148">
        <f>SUM(G12:G13)</f>
        <v>10</v>
      </c>
      <c r="I13" s="37">
        <f>F13*E13</f>
        <v>7.2</v>
      </c>
      <c r="J13" s="148">
        <f>SUM(I12:I13)</f>
        <v>9</v>
      </c>
      <c r="K13" s="148">
        <f>J13*135.84/1422.48</f>
        <v>0.8594567234688713</v>
      </c>
      <c r="L13" s="148">
        <f>SUM(J13:K13)</f>
        <v>9.85945672346887</v>
      </c>
      <c r="M13" s="148">
        <f>L13*2167.83/1528.15</f>
        <v>13.986602145625444</v>
      </c>
      <c r="N13" s="148">
        <f>M13*61.13/2210.63</f>
        <v>0.38676802050188563</v>
      </c>
      <c r="O13" s="165">
        <f>SUM(M13:N13)</f>
        <v>14.37337016612733</v>
      </c>
      <c r="P13" s="9"/>
    </row>
    <row r="14" spans="1:16" s="22" customFormat="1" ht="12.75">
      <c r="A14" s="25"/>
      <c r="B14" s="44" t="s">
        <v>44</v>
      </c>
      <c r="C14" s="25" t="s">
        <v>59</v>
      </c>
      <c r="D14" s="24"/>
      <c r="E14" s="29"/>
      <c r="F14" s="51"/>
      <c r="G14" s="58"/>
      <c r="H14" s="35"/>
      <c r="I14" s="35"/>
      <c r="J14" s="35"/>
      <c r="K14" s="36"/>
      <c r="L14" s="35"/>
      <c r="M14" s="36"/>
      <c r="N14" s="36"/>
      <c r="O14" s="36"/>
      <c r="P14" s="36"/>
    </row>
    <row r="15" spans="1:16" s="22" customFormat="1" ht="12.75">
      <c r="A15" s="25"/>
      <c r="B15" s="44" t="s">
        <v>46</v>
      </c>
      <c r="C15" s="25" t="s">
        <v>60</v>
      </c>
      <c r="D15" s="24"/>
      <c r="E15" s="29"/>
      <c r="F15" s="51"/>
      <c r="G15" s="58"/>
      <c r="H15" s="35"/>
      <c r="I15" s="35"/>
      <c r="J15" s="35"/>
      <c r="K15" s="36"/>
      <c r="L15" s="35"/>
      <c r="M15" s="36"/>
      <c r="N15" s="36"/>
      <c r="O15" s="36"/>
      <c r="P15" s="36"/>
    </row>
    <row r="16" spans="1:16" s="22" customFormat="1" ht="12.75">
      <c r="A16" s="53"/>
      <c r="B16" s="44" t="s">
        <v>48</v>
      </c>
      <c r="C16" s="53" t="s">
        <v>54</v>
      </c>
      <c r="D16" s="54"/>
      <c r="E16" s="29"/>
      <c r="F16" s="51"/>
      <c r="G16" s="58"/>
      <c r="H16" s="35"/>
      <c r="I16" s="35"/>
      <c r="J16" s="35"/>
      <c r="K16" s="36"/>
      <c r="L16" s="35"/>
      <c r="M16" s="36"/>
      <c r="N16" s="36"/>
      <c r="O16" s="36"/>
      <c r="P16" s="36"/>
    </row>
    <row r="17" spans="1:16" s="22" customFormat="1" ht="12.75">
      <c r="A17" s="53"/>
      <c r="B17" s="44" t="s">
        <v>50</v>
      </c>
      <c r="C17" s="55">
        <v>87339789</v>
      </c>
      <c r="D17" s="54"/>
      <c r="E17" s="29"/>
      <c r="F17" s="51"/>
      <c r="G17" s="58"/>
      <c r="H17" s="35"/>
      <c r="I17" s="35"/>
      <c r="J17" s="35"/>
      <c r="K17" s="36"/>
      <c r="L17" s="35"/>
      <c r="M17" s="36"/>
      <c r="N17" s="36"/>
      <c r="O17" s="36"/>
      <c r="P17" s="36"/>
    </row>
    <row r="18" spans="1:16" ht="12.75">
      <c r="A18" s="28">
        <v>1</v>
      </c>
      <c r="B18" s="20" t="s">
        <v>18</v>
      </c>
      <c r="C18" s="15" t="s">
        <v>19</v>
      </c>
      <c r="D18" s="19">
        <v>60</v>
      </c>
      <c r="E18" s="29">
        <f>D18*0.9</f>
        <v>54</v>
      </c>
      <c r="F18" s="78">
        <v>2</v>
      </c>
      <c r="G18" s="19">
        <f>D18*F18</f>
        <v>120</v>
      </c>
      <c r="H18" s="39"/>
      <c r="I18" s="37">
        <f>F18*E18</f>
        <v>108</v>
      </c>
      <c r="J18" s="39"/>
      <c r="K18" s="40"/>
      <c r="L18" s="40"/>
      <c r="M18" s="40"/>
      <c r="N18" s="40"/>
      <c r="O18" s="40"/>
      <c r="P18" s="40"/>
    </row>
    <row r="19" spans="1:16" s="75" customFormat="1" ht="12" customHeight="1">
      <c r="A19" s="76">
        <v>3</v>
      </c>
      <c r="B19" s="73" t="s">
        <v>20</v>
      </c>
      <c r="C19" s="117" t="s">
        <v>21</v>
      </c>
      <c r="D19" s="74">
        <v>5</v>
      </c>
      <c r="E19" s="105">
        <f>D19*0.9</f>
        <v>4.5</v>
      </c>
      <c r="F19" s="76">
        <v>2</v>
      </c>
      <c r="G19" s="19">
        <f>D19*F19</f>
        <v>10</v>
      </c>
      <c r="H19" s="38"/>
      <c r="I19" s="37">
        <f>F19*E19</f>
        <v>9</v>
      </c>
      <c r="J19" s="38"/>
      <c r="K19" s="38"/>
      <c r="L19" s="38"/>
      <c r="M19" s="38"/>
      <c r="N19" s="38"/>
      <c r="O19" s="38"/>
      <c r="P19" s="38"/>
    </row>
    <row r="20" spans="1:16" s="75" customFormat="1" ht="12" customHeight="1">
      <c r="A20" s="76">
        <v>4</v>
      </c>
      <c r="B20" s="73" t="s">
        <v>22</v>
      </c>
      <c r="C20" s="118" t="s">
        <v>132</v>
      </c>
      <c r="D20" s="74">
        <v>5</v>
      </c>
      <c r="E20" s="105">
        <f>D20*0.9</f>
        <v>4.5</v>
      </c>
      <c r="F20" s="76">
        <v>2</v>
      </c>
      <c r="G20" s="19">
        <f>D20*F20</f>
        <v>10</v>
      </c>
      <c r="H20" s="38"/>
      <c r="I20" s="37">
        <f>F20*E20</f>
        <v>9</v>
      </c>
      <c r="J20" s="38"/>
      <c r="K20" s="38"/>
      <c r="L20" s="38"/>
      <c r="M20" s="38"/>
      <c r="N20" s="38"/>
      <c r="O20" s="38"/>
      <c r="P20" s="38"/>
    </row>
    <row r="21" spans="1:16" s="75" customFormat="1" ht="12" customHeight="1">
      <c r="A21" s="76">
        <v>5</v>
      </c>
      <c r="B21" s="73" t="s">
        <v>14</v>
      </c>
      <c r="C21" s="118" t="s">
        <v>15</v>
      </c>
      <c r="D21" s="74">
        <v>5</v>
      </c>
      <c r="E21" s="105">
        <f>D21*0.9</f>
        <v>4.5</v>
      </c>
      <c r="F21" s="76">
        <v>2</v>
      </c>
      <c r="G21" s="19">
        <f>D21*F21</f>
        <v>10</v>
      </c>
      <c r="H21" s="42">
        <f>SUM(G18:G21)</f>
        <v>150</v>
      </c>
      <c r="I21" s="37">
        <f>F21*E21</f>
        <v>9</v>
      </c>
      <c r="J21" s="42">
        <f>SUM(I18:I21)</f>
        <v>135</v>
      </c>
      <c r="K21" s="148">
        <f>J21*135.84/1422.48</f>
        <v>12.89185085203307</v>
      </c>
      <c r="L21" s="148">
        <f>SUM(J21:K21)</f>
        <v>147.89185085203306</v>
      </c>
      <c r="M21" s="148">
        <f>L21*2167.83/1528.15</f>
        <v>209.79903218438164</v>
      </c>
      <c r="N21" s="148">
        <f>M21*61.13/2210.63</f>
        <v>5.801520307528284</v>
      </c>
      <c r="O21" s="165">
        <f>SUM(M21:N21)</f>
        <v>215.60055249190992</v>
      </c>
      <c r="P21" s="38"/>
    </row>
    <row r="22" spans="1:16" s="46" customFormat="1" ht="12" customHeight="1">
      <c r="A22" s="9"/>
      <c r="B22" s="44" t="s">
        <v>44</v>
      </c>
      <c r="C22" s="45" t="s">
        <v>66</v>
      </c>
      <c r="D22" s="11"/>
      <c r="E22" s="16"/>
      <c r="F22" s="84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s="46" customFormat="1" ht="12" customHeight="1">
      <c r="A23" s="9"/>
      <c r="B23" s="44" t="s">
        <v>46</v>
      </c>
      <c r="C23" s="45" t="s">
        <v>55</v>
      </c>
      <c r="D23" s="11"/>
      <c r="E23" s="16"/>
      <c r="F23" s="84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s="46" customFormat="1" ht="12" customHeight="1">
      <c r="A24" s="9"/>
      <c r="B24" s="44" t="s">
        <v>48</v>
      </c>
      <c r="C24" s="59" t="s">
        <v>54</v>
      </c>
      <c r="D24" s="11"/>
      <c r="E24" s="16"/>
      <c r="F24" s="84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s="46" customFormat="1" ht="12" customHeight="1">
      <c r="A25" s="9"/>
      <c r="B25" s="44" t="s">
        <v>50</v>
      </c>
      <c r="C25" s="45">
        <v>98624060</v>
      </c>
      <c r="D25" s="11"/>
      <c r="E25" s="16"/>
      <c r="F25" s="84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s="61" customFormat="1" ht="12" customHeight="1">
      <c r="A26" s="60">
        <v>1</v>
      </c>
      <c r="B26" s="26" t="s">
        <v>68</v>
      </c>
      <c r="C26" s="27" t="s">
        <v>69</v>
      </c>
      <c r="D26" s="29">
        <v>0.6</v>
      </c>
      <c r="E26" s="29">
        <f>D26*0.9</f>
        <v>0.54</v>
      </c>
      <c r="F26" s="79">
        <v>1</v>
      </c>
      <c r="G26" s="29">
        <f aca="true" t="shared" si="0" ref="G26:G32">D26*F26</f>
        <v>0.6</v>
      </c>
      <c r="H26" s="39"/>
      <c r="I26" s="37">
        <f>F26*E26</f>
        <v>0.54</v>
      </c>
      <c r="J26" s="39"/>
      <c r="K26" s="39"/>
      <c r="L26" s="39"/>
      <c r="M26" s="39"/>
      <c r="N26" s="39"/>
      <c r="O26" s="39"/>
      <c r="P26" s="39"/>
    </row>
    <row r="27" spans="1:16" s="61" customFormat="1" ht="12" customHeight="1">
      <c r="A27" s="60">
        <v>2</v>
      </c>
      <c r="B27" s="26" t="s">
        <v>70</v>
      </c>
      <c r="C27" s="27" t="s">
        <v>71</v>
      </c>
      <c r="D27" s="29">
        <v>0.6</v>
      </c>
      <c r="E27" s="29">
        <f aca="true" t="shared" si="1" ref="E27:E32">D27*0.9</f>
        <v>0.54</v>
      </c>
      <c r="F27" s="79">
        <v>3</v>
      </c>
      <c r="G27" s="29">
        <f t="shared" si="0"/>
        <v>1.7999999999999998</v>
      </c>
      <c r="H27" s="39"/>
      <c r="I27" s="37">
        <f aca="true" t="shared" si="2" ref="I27:I32">F27*E27</f>
        <v>1.62</v>
      </c>
      <c r="J27" s="39"/>
      <c r="K27" s="39"/>
      <c r="L27" s="39"/>
      <c r="M27" s="39"/>
      <c r="N27" s="39"/>
      <c r="O27" s="39"/>
      <c r="P27" s="39"/>
    </row>
    <row r="28" spans="1:16" s="61" customFormat="1" ht="12" customHeight="1">
      <c r="A28" s="60">
        <v>3</v>
      </c>
      <c r="B28" s="26" t="s">
        <v>72</v>
      </c>
      <c r="C28" s="27" t="s">
        <v>73</v>
      </c>
      <c r="D28" s="29">
        <v>0.6</v>
      </c>
      <c r="E28" s="29">
        <f t="shared" si="1"/>
        <v>0.54</v>
      </c>
      <c r="F28" s="79">
        <v>1</v>
      </c>
      <c r="G28" s="29">
        <f t="shared" si="0"/>
        <v>0.6</v>
      </c>
      <c r="H28" s="39"/>
      <c r="I28" s="37">
        <f t="shared" si="2"/>
        <v>0.54</v>
      </c>
      <c r="J28" s="39"/>
      <c r="K28" s="39"/>
      <c r="L28" s="39"/>
      <c r="M28" s="39"/>
      <c r="N28" s="39"/>
      <c r="O28" s="39"/>
      <c r="P28" s="39"/>
    </row>
    <row r="29" spans="1:16" s="61" customFormat="1" ht="12" customHeight="1">
      <c r="A29" s="60">
        <v>4</v>
      </c>
      <c r="B29" s="26" t="s">
        <v>74</v>
      </c>
      <c r="C29" s="27" t="s">
        <v>75</v>
      </c>
      <c r="D29" s="29">
        <v>0.6</v>
      </c>
      <c r="E29" s="29">
        <f t="shared" si="1"/>
        <v>0.54</v>
      </c>
      <c r="F29" s="79">
        <v>1</v>
      </c>
      <c r="G29" s="29">
        <f t="shared" si="0"/>
        <v>0.6</v>
      </c>
      <c r="H29" s="39"/>
      <c r="I29" s="37">
        <f t="shared" si="2"/>
        <v>0.54</v>
      </c>
      <c r="J29" s="39"/>
      <c r="K29" s="39"/>
      <c r="L29" s="39"/>
      <c r="M29" s="39"/>
      <c r="N29" s="39"/>
      <c r="O29" s="39"/>
      <c r="P29" s="39"/>
    </row>
    <row r="30" spans="1:16" s="61" customFormat="1" ht="12" customHeight="1">
      <c r="A30" s="60">
        <v>5</v>
      </c>
      <c r="B30" s="26" t="s">
        <v>76</v>
      </c>
      <c r="C30" s="27" t="s">
        <v>77</v>
      </c>
      <c r="D30" s="29">
        <v>0.6</v>
      </c>
      <c r="E30" s="29">
        <f t="shared" si="1"/>
        <v>0.54</v>
      </c>
      <c r="F30" s="79">
        <v>1</v>
      </c>
      <c r="G30" s="29">
        <f t="shared" si="0"/>
        <v>0.6</v>
      </c>
      <c r="H30" s="39"/>
      <c r="I30" s="37">
        <f t="shared" si="2"/>
        <v>0.54</v>
      </c>
      <c r="J30" s="39"/>
      <c r="K30" s="39"/>
      <c r="L30" s="39"/>
      <c r="M30" s="39"/>
      <c r="N30" s="39"/>
      <c r="O30" s="39"/>
      <c r="P30" s="39"/>
    </row>
    <row r="31" spans="1:16" s="61" customFormat="1" ht="12" customHeight="1">
      <c r="A31" s="60">
        <v>6</v>
      </c>
      <c r="B31" s="62" t="s">
        <v>78</v>
      </c>
      <c r="C31" s="27" t="s">
        <v>79</v>
      </c>
      <c r="D31" s="29">
        <v>5</v>
      </c>
      <c r="E31" s="29">
        <f t="shared" si="1"/>
        <v>4.5</v>
      </c>
      <c r="F31" s="79">
        <v>1</v>
      </c>
      <c r="G31" s="29">
        <f t="shared" si="0"/>
        <v>5</v>
      </c>
      <c r="H31" s="39"/>
      <c r="I31" s="37">
        <f t="shared" si="2"/>
        <v>4.5</v>
      </c>
      <c r="J31" s="39"/>
      <c r="K31" s="39"/>
      <c r="L31" s="39"/>
      <c r="M31" s="39"/>
      <c r="N31" s="39"/>
      <c r="O31" s="39"/>
      <c r="P31" s="39"/>
    </row>
    <row r="32" spans="1:16" s="61" customFormat="1" ht="12" customHeight="1">
      <c r="A32" s="60">
        <v>1</v>
      </c>
      <c r="B32" s="18" t="s">
        <v>95</v>
      </c>
      <c r="C32" s="15" t="s">
        <v>67</v>
      </c>
      <c r="D32" s="19">
        <v>0.6</v>
      </c>
      <c r="E32" s="29">
        <f t="shared" si="1"/>
        <v>0.54</v>
      </c>
      <c r="F32" s="78">
        <v>4</v>
      </c>
      <c r="G32" s="29">
        <f t="shared" si="0"/>
        <v>2.4</v>
      </c>
      <c r="H32" s="149">
        <f>SUM(G26:G32)</f>
        <v>11.6</v>
      </c>
      <c r="I32" s="37">
        <f t="shared" si="2"/>
        <v>2.16</v>
      </c>
      <c r="J32" s="149">
        <f>SUM(I26:I32)</f>
        <v>10.440000000000001</v>
      </c>
      <c r="K32" s="148">
        <f>J32*135.84/1422.48</f>
        <v>0.9969697992238907</v>
      </c>
      <c r="L32" s="148">
        <f>SUM(J32:K32)</f>
        <v>11.436969799223892</v>
      </c>
      <c r="M32" s="148">
        <f>L32*2167.83/1528.15</f>
        <v>16.224458488925514</v>
      </c>
      <c r="N32" s="148">
        <f>M32*61.13/2210.63</f>
        <v>0.4486509037821873</v>
      </c>
      <c r="O32" s="165">
        <f>SUM(M32:N32)</f>
        <v>16.6731093927077</v>
      </c>
      <c r="P32" s="39"/>
    </row>
    <row r="33" spans="1:16" s="46" customFormat="1" ht="12" customHeight="1">
      <c r="A33" s="9"/>
      <c r="B33" s="44" t="s">
        <v>44</v>
      </c>
      <c r="C33" s="63" t="s">
        <v>172</v>
      </c>
      <c r="D33" s="64"/>
      <c r="E33" s="65"/>
      <c r="F33" s="136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s="46" customFormat="1" ht="12" customHeight="1">
      <c r="A34" s="9"/>
      <c r="B34" s="44" t="s">
        <v>46</v>
      </c>
      <c r="C34" s="63" t="s">
        <v>173</v>
      </c>
      <c r="D34" s="64"/>
      <c r="E34" s="65"/>
      <c r="F34" s="136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s="46" customFormat="1" ht="12" customHeight="1">
      <c r="A35" s="9"/>
      <c r="B35" s="44" t="s">
        <v>48</v>
      </c>
      <c r="C35" s="94" t="s">
        <v>174</v>
      </c>
      <c r="D35" s="64"/>
      <c r="E35" s="65"/>
      <c r="F35" s="136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s="46" customFormat="1" ht="12" customHeight="1">
      <c r="A36" s="9"/>
      <c r="B36" s="44" t="s">
        <v>50</v>
      </c>
      <c r="C36" s="63" t="s">
        <v>175</v>
      </c>
      <c r="D36" s="64"/>
      <c r="E36" s="65"/>
      <c r="F36" s="136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s="75" customFormat="1" ht="12" customHeight="1">
      <c r="A37" s="76">
        <v>1</v>
      </c>
      <c r="B37" s="73" t="s">
        <v>20</v>
      </c>
      <c r="C37" s="117" t="s">
        <v>21</v>
      </c>
      <c r="D37" s="74">
        <v>5</v>
      </c>
      <c r="E37" s="105">
        <f>D37*0.9</f>
        <v>4.5</v>
      </c>
      <c r="F37" s="76">
        <v>10</v>
      </c>
      <c r="G37" s="74">
        <f>D37*F37</f>
        <v>50</v>
      </c>
      <c r="H37" s="74">
        <v>50</v>
      </c>
      <c r="I37" s="108">
        <f>F37*E37</f>
        <v>45</v>
      </c>
      <c r="J37" s="150">
        <f>SUM(I37:I37)</f>
        <v>45</v>
      </c>
      <c r="K37" s="148">
        <f>J37*135.84/1422.48</f>
        <v>4.297283617344356</v>
      </c>
      <c r="L37" s="148">
        <f>SUM(J37:K37)</f>
        <v>49.297283617344355</v>
      </c>
      <c r="M37" s="148">
        <f>L37*2167.83/1528.15</f>
        <v>69.93301072812721</v>
      </c>
      <c r="N37" s="148">
        <f>M37*61.13/2210.63</f>
        <v>1.9338401025094278</v>
      </c>
      <c r="O37" s="165">
        <f>SUM(M37:N37)</f>
        <v>71.86685083063664</v>
      </c>
      <c r="P37" s="144"/>
    </row>
    <row r="38" spans="1:16" s="46" customFormat="1" ht="12" customHeight="1">
      <c r="A38" s="9"/>
      <c r="B38" s="44" t="s">
        <v>44</v>
      </c>
      <c r="C38" s="63" t="s">
        <v>171</v>
      </c>
      <c r="D38" s="64"/>
      <c r="E38" s="65"/>
      <c r="F38" s="85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s="46" customFormat="1" ht="12" customHeight="1">
      <c r="A39" s="9"/>
      <c r="B39" s="44" t="s">
        <v>46</v>
      </c>
      <c r="C39" s="63" t="s">
        <v>80</v>
      </c>
      <c r="D39" s="64"/>
      <c r="E39" s="65"/>
      <c r="F39" s="85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s="46" customFormat="1" ht="12" customHeight="1">
      <c r="A40" s="9"/>
      <c r="B40" s="44" t="s">
        <v>48</v>
      </c>
      <c r="C40" s="66" t="s">
        <v>81</v>
      </c>
      <c r="D40" s="64"/>
      <c r="E40" s="65"/>
      <c r="F40" s="85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s="46" customFormat="1" ht="12" customHeight="1">
      <c r="A41" s="9"/>
      <c r="B41" s="44" t="s">
        <v>50</v>
      </c>
      <c r="C41" s="63" t="s">
        <v>82</v>
      </c>
      <c r="D41" s="64"/>
      <c r="E41" s="65"/>
      <c r="F41" s="85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s="61" customFormat="1" ht="12" customHeight="1">
      <c r="A42" s="103">
        <v>1</v>
      </c>
      <c r="B42" s="62" t="s">
        <v>83</v>
      </c>
      <c r="C42" s="104" t="s">
        <v>84</v>
      </c>
      <c r="D42" s="105">
        <v>5</v>
      </c>
      <c r="E42" s="105">
        <f>D42*0.9</f>
        <v>4.5</v>
      </c>
      <c r="F42" s="106">
        <v>1</v>
      </c>
      <c r="G42" s="105">
        <f>D42*F42</f>
        <v>5</v>
      </c>
      <c r="H42" s="107"/>
      <c r="I42" s="108">
        <f>F42*E42</f>
        <v>4.5</v>
      </c>
      <c r="J42" s="107"/>
      <c r="K42" s="107"/>
      <c r="L42" s="107"/>
      <c r="M42" s="107"/>
      <c r="N42" s="142"/>
      <c r="O42" s="142"/>
      <c r="P42" s="142"/>
    </row>
    <row r="43" spans="1:16" s="61" customFormat="1" ht="12" customHeight="1">
      <c r="A43" s="103">
        <v>2</v>
      </c>
      <c r="B43" s="62" t="s">
        <v>78</v>
      </c>
      <c r="C43" s="104" t="s">
        <v>79</v>
      </c>
      <c r="D43" s="105">
        <v>5</v>
      </c>
      <c r="E43" s="105">
        <f>D43*0.9</f>
        <v>4.5</v>
      </c>
      <c r="F43" s="106">
        <v>10</v>
      </c>
      <c r="G43" s="105">
        <f>D43*F43</f>
        <v>50</v>
      </c>
      <c r="H43" s="150">
        <v>50</v>
      </c>
      <c r="I43" s="108">
        <f>F43*E43</f>
        <v>45</v>
      </c>
      <c r="J43" s="150">
        <v>45</v>
      </c>
      <c r="K43" s="148">
        <f>J43*135.84/1422.48</f>
        <v>4.297283617344356</v>
      </c>
      <c r="L43" s="148">
        <f>SUM(J43:K43)</f>
        <v>49.297283617344355</v>
      </c>
      <c r="M43" s="148">
        <f>L43*2167.83/1528.15</f>
        <v>69.93301072812721</v>
      </c>
      <c r="N43" s="148">
        <f>M43*61.13/2210.63</f>
        <v>1.9338401025094278</v>
      </c>
      <c r="O43" s="165">
        <f>SUM(M43:N43)</f>
        <v>71.86685083063664</v>
      </c>
      <c r="P43" s="142"/>
    </row>
    <row r="44" spans="1:16" s="46" customFormat="1" ht="12" customHeight="1">
      <c r="A44" s="9"/>
      <c r="B44" s="30" t="s">
        <v>44</v>
      </c>
      <c r="C44" s="100" t="s">
        <v>129</v>
      </c>
      <c r="D44" s="64"/>
      <c r="E44" s="65"/>
      <c r="F44" s="126"/>
      <c r="G44" s="9"/>
      <c r="H44" s="9"/>
      <c r="I44" s="9"/>
      <c r="J44" s="9"/>
      <c r="K44" s="9"/>
      <c r="L44" s="9"/>
      <c r="M44" s="9"/>
      <c r="N44" s="143"/>
      <c r="O44" s="143"/>
      <c r="P44" s="143"/>
    </row>
    <row r="45" spans="1:16" s="46" customFormat="1" ht="12" customHeight="1">
      <c r="A45" s="9"/>
      <c r="B45" s="30" t="s">
        <v>46</v>
      </c>
      <c r="C45" s="100" t="s">
        <v>130</v>
      </c>
      <c r="D45" s="64"/>
      <c r="E45" s="65"/>
      <c r="F45" s="126"/>
      <c r="G45" s="9"/>
      <c r="H45" s="9"/>
      <c r="I45" s="9"/>
      <c r="J45" s="9"/>
      <c r="K45" s="9"/>
      <c r="L45" s="9"/>
      <c r="M45" s="9"/>
      <c r="N45" s="143"/>
      <c r="O45" s="143"/>
      <c r="P45" s="143"/>
    </row>
    <row r="46" spans="1:16" s="46" customFormat="1" ht="12" customHeight="1">
      <c r="A46" s="9"/>
      <c r="B46" s="30" t="s">
        <v>48</v>
      </c>
      <c r="C46" s="113" t="s">
        <v>131</v>
      </c>
      <c r="D46" s="64"/>
      <c r="E46" s="65"/>
      <c r="F46" s="126"/>
      <c r="G46" s="9"/>
      <c r="H46" s="9"/>
      <c r="I46" s="9"/>
      <c r="J46" s="9"/>
      <c r="K46" s="9"/>
      <c r="L46" s="9"/>
      <c r="M46" s="9"/>
      <c r="N46" s="143"/>
      <c r="O46" s="143"/>
      <c r="P46" s="143"/>
    </row>
    <row r="47" spans="1:16" s="46" customFormat="1" ht="12" customHeight="1">
      <c r="A47" s="9"/>
      <c r="B47" s="30" t="s">
        <v>50</v>
      </c>
      <c r="C47" s="100">
        <v>97686678</v>
      </c>
      <c r="D47" s="64"/>
      <c r="E47" s="65"/>
      <c r="F47" s="126"/>
      <c r="G47" s="9"/>
      <c r="H47" s="9"/>
      <c r="I47" s="9"/>
      <c r="J47" s="9"/>
      <c r="K47" s="9"/>
      <c r="L47" s="9"/>
      <c r="M47" s="9"/>
      <c r="N47" s="143"/>
      <c r="O47" s="143"/>
      <c r="P47" s="143"/>
    </row>
    <row r="48" spans="1:16" s="75" customFormat="1" ht="12" customHeight="1">
      <c r="A48" s="101">
        <v>1</v>
      </c>
      <c r="B48" s="101" t="s">
        <v>83</v>
      </c>
      <c r="C48" s="114" t="s">
        <v>84</v>
      </c>
      <c r="D48" s="102">
        <v>5</v>
      </c>
      <c r="E48" s="102" t="s">
        <v>133</v>
      </c>
      <c r="F48" s="101">
        <v>3</v>
      </c>
      <c r="G48" s="102"/>
      <c r="H48" s="38"/>
      <c r="I48" s="38"/>
      <c r="J48" s="38"/>
      <c r="K48" s="38"/>
      <c r="L48" s="38"/>
      <c r="M48" s="38"/>
      <c r="N48" s="144"/>
      <c r="O48" s="144"/>
      <c r="P48" s="144"/>
    </row>
    <row r="49" spans="1:16" s="75" customFormat="1" ht="12" customHeight="1">
      <c r="A49" s="101">
        <v>2</v>
      </c>
      <c r="B49" s="115" t="s">
        <v>24</v>
      </c>
      <c r="C49" s="116" t="s">
        <v>25</v>
      </c>
      <c r="D49" s="102">
        <v>5</v>
      </c>
      <c r="E49" s="102" t="s">
        <v>134</v>
      </c>
      <c r="F49" s="101">
        <v>3</v>
      </c>
      <c r="G49" s="102"/>
      <c r="H49" s="38"/>
      <c r="I49" s="38"/>
      <c r="J49" s="38"/>
      <c r="K49" s="38"/>
      <c r="L49" s="38"/>
      <c r="M49" s="38"/>
      <c r="N49" s="144"/>
      <c r="O49" s="144"/>
      <c r="P49" s="159">
        <v>42.6</v>
      </c>
    </row>
    <row r="50" spans="1:16" s="75" customFormat="1" ht="12" customHeight="1">
      <c r="A50" s="76">
        <v>3</v>
      </c>
      <c r="B50" s="73" t="s">
        <v>20</v>
      </c>
      <c r="C50" s="117" t="s">
        <v>21</v>
      </c>
      <c r="D50" s="74">
        <v>5</v>
      </c>
      <c r="E50" s="105">
        <f>D50*0.9</f>
        <v>4.5</v>
      </c>
      <c r="F50" s="76">
        <v>2</v>
      </c>
      <c r="G50" s="74">
        <f>D50*F50</f>
        <v>10</v>
      </c>
      <c r="H50" s="38"/>
      <c r="I50" s="108">
        <f>F50*E50</f>
        <v>9</v>
      </c>
      <c r="J50" s="38"/>
      <c r="K50" s="38"/>
      <c r="L50" s="38"/>
      <c r="M50" s="38"/>
      <c r="N50" s="144"/>
      <c r="O50" s="144"/>
      <c r="P50" s="144"/>
    </row>
    <row r="51" spans="1:16" s="75" customFormat="1" ht="12" customHeight="1">
      <c r="A51" s="76">
        <v>4</v>
      </c>
      <c r="B51" s="73" t="s">
        <v>22</v>
      </c>
      <c r="C51" s="118" t="s">
        <v>132</v>
      </c>
      <c r="D51" s="74">
        <v>5</v>
      </c>
      <c r="E51" s="105">
        <f>D51*0.9</f>
        <v>4.5</v>
      </c>
      <c r="F51" s="76">
        <v>2</v>
      </c>
      <c r="G51" s="74">
        <f>D51*F51</f>
        <v>10</v>
      </c>
      <c r="H51" s="38"/>
      <c r="I51" s="108">
        <f>F51*E51</f>
        <v>9</v>
      </c>
      <c r="J51" s="38"/>
      <c r="K51" s="38"/>
      <c r="L51" s="38"/>
      <c r="M51" s="38"/>
      <c r="N51" s="144"/>
      <c r="O51" s="144"/>
      <c r="P51" s="144"/>
    </row>
    <row r="52" spans="1:16" s="75" customFormat="1" ht="12" customHeight="1">
      <c r="A52" s="76">
        <v>5</v>
      </c>
      <c r="B52" s="73" t="s">
        <v>14</v>
      </c>
      <c r="C52" s="118" t="s">
        <v>15</v>
      </c>
      <c r="D52" s="74">
        <v>5</v>
      </c>
      <c r="E52" s="105">
        <f>D52*0.9</f>
        <v>4.5</v>
      </c>
      <c r="F52" s="76">
        <v>2</v>
      </c>
      <c r="G52" s="74">
        <f>D52*F52</f>
        <v>10</v>
      </c>
      <c r="H52" s="38"/>
      <c r="I52" s="108">
        <f>F52*E52</f>
        <v>9</v>
      </c>
      <c r="J52" s="38"/>
      <c r="K52" s="38"/>
      <c r="L52" s="38"/>
      <c r="M52" s="38"/>
      <c r="N52" s="144"/>
      <c r="O52" s="144"/>
      <c r="P52" s="144"/>
    </row>
    <row r="53" spans="1:16" s="75" customFormat="1" ht="12" customHeight="1">
      <c r="A53" s="76">
        <v>6</v>
      </c>
      <c r="B53" s="73" t="s">
        <v>34</v>
      </c>
      <c r="C53" s="118" t="s">
        <v>35</v>
      </c>
      <c r="D53" s="74">
        <v>5</v>
      </c>
      <c r="E53" s="105">
        <f>D53*0.9</f>
        <v>4.5</v>
      </c>
      <c r="F53" s="76">
        <v>1</v>
      </c>
      <c r="G53" s="74">
        <f>D53*F53</f>
        <v>5</v>
      </c>
      <c r="H53" s="42">
        <f>SUM(G50:G53)</f>
        <v>35</v>
      </c>
      <c r="I53" s="108">
        <f>F53*E53</f>
        <v>4.5</v>
      </c>
      <c r="J53" s="42">
        <f>SUM(I50:I53)</f>
        <v>31.5</v>
      </c>
      <c r="K53" s="148">
        <f>J53*135.84/1422.48</f>
        <v>3.0080985321410494</v>
      </c>
      <c r="L53" s="148">
        <f>SUM(J53:K53)</f>
        <v>34.50809853214105</v>
      </c>
      <c r="M53" s="148">
        <f>L53*2167.83/1528.15</f>
        <v>48.95310750968905</v>
      </c>
      <c r="N53" s="148">
        <f>M53*61.13/2210.63</f>
        <v>1.3536880717565996</v>
      </c>
      <c r="O53" s="166">
        <f>SUM(M53:N53)</f>
        <v>50.30679558144565</v>
      </c>
      <c r="P53" s="164">
        <f>SUM(P49,O53)</f>
        <v>92.90679558144565</v>
      </c>
    </row>
    <row r="54" spans="1:16" s="46" customFormat="1" ht="12" customHeight="1">
      <c r="A54" s="109"/>
      <c r="B54" s="44" t="s">
        <v>44</v>
      </c>
      <c r="C54" s="63" t="s">
        <v>92</v>
      </c>
      <c r="D54" s="110"/>
      <c r="E54" s="111"/>
      <c r="F54" s="112"/>
      <c r="G54" s="109"/>
      <c r="H54" s="109"/>
      <c r="I54" s="109"/>
      <c r="J54" s="109"/>
      <c r="K54" s="109"/>
      <c r="L54" s="109"/>
      <c r="M54" s="109"/>
      <c r="N54" s="145"/>
      <c r="O54" s="145"/>
      <c r="P54" s="145"/>
    </row>
    <row r="55" spans="1:16" s="46" customFormat="1" ht="12" customHeight="1">
      <c r="A55" s="9"/>
      <c r="B55" s="44" t="s">
        <v>46</v>
      </c>
      <c r="C55" s="88" t="s">
        <v>86</v>
      </c>
      <c r="D55" s="64"/>
      <c r="E55" s="65"/>
      <c r="F55" s="126"/>
      <c r="G55" s="9"/>
      <c r="H55" s="9"/>
      <c r="I55" s="9"/>
      <c r="J55" s="9"/>
      <c r="K55" s="9"/>
      <c r="L55" s="9"/>
      <c r="M55" s="9"/>
      <c r="N55" s="143"/>
      <c r="O55" s="143"/>
      <c r="P55" s="143"/>
    </row>
    <row r="56" spans="1:16" s="46" customFormat="1" ht="12" customHeight="1">
      <c r="A56" s="9"/>
      <c r="B56" s="44" t="s">
        <v>48</v>
      </c>
      <c r="C56" s="89" t="s">
        <v>91</v>
      </c>
      <c r="D56" s="64"/>
      <c r="E56" s="65"/>
      <c r="F56" s="126"/>
      <c r="G56" s="9"/>
      <c r="H56" s="9"/>
      <c r="I56" s="9"/>
      <c r="J56" s="9"/>
      <c r="K56" s="9"/>
      <c r="L56" s="9"/>
      <c r="M56" s="9"/>
      <c r="N56" s="143"/>
      <c r="O56" s="143"/>
      <c r="P56" s="143"/>
    </row>
    <row r="57" spans="1:16" s="46" customFormat="1" ht="12" customHeight="1">
      <c r="A57" s="9"/>
      <c r="B57" s="44" t="s">
        <v>50</v>
      </c>
      <c r="C57" s="88">
        <v>96795181</v>
      </c>
      <c r="D57" s="64"/>
      <c r="E57" s="65"/>
      <c r="F57" s="126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s="70" customFormat="1" ht="12" customHeight="1">
      <c r="A58" s="67">
        <v>1</v>
      </c>
      <c r="B58" s="68">
        <v>6934</v>
      </c>
      <c r="C58" s="69" t="s">
        <v>85</v>
      </c>
      <c r="D58" s="37">
        <v>6</v>
      </c>
      <c r="E58" s="29">
        <f>D58*0.9</f>
        <v>5.4</v>
      </c>
      <c r="F58" s="80">
        <v>3</v>
      </c>
      <c r="G58" s="19">
        <f>D58*F58</f>
        <v>18</v>
      </c>
      <c r="H58" s="71"/>
      <c r="I58" s="37">
        <f>F58*E58</f>
        <v>16.200000000000003</v>
      </c>
      <c r="J58" s="71"/>
      <c r="K58" s="71"/>
      <c r="L58" s="71"/>
      <c r="M58" s="71"/>
      <c r="N58" s="71"/>
      <c r="O58" s="71"/>
      <c r="P58" s="71"/>
    </row>
    <row r="59" spans="1:16" s="75" customFormat="1" ht="12" customHeight="1">
      <c r="A59" s="76">
        <v>2</v>
      </c>
      <c r="B59" s="73">
        <v>5758</v>
      </c>
      <c r="C59" s="91" t="s">
        <v>93</v>
      </c>
      <c r="D59" s="74">
        <v>6.25</v>
      </c>
      <c r="E59" s="29">
        <f>D59*0.9</f>
        <v>5.625</v>
      </c>
      <c r="F59" s="86">
        <v>10</v>
      </c>
      <c r="G59" s="19">
        <f>D59*F59</f>
        <v>62.5</v>
      </c>
      <c r="H59" s="38"/>
      <c r="I59" s="37">
        <v>56.2</v>
      </c>
      <c r="J59" s="38"/>
      <c r="K59" s="38"/>
      <c r="L59" s="38"/>
      <c r="M59" s="38"/>
      <c r="N59" s="38"/>
      <c r="O59" s="38"/>
      <c r="P59" s="38"/>
    </row>
    <row r="60" spans="1:16" s="75" customFormat="1" ht="12" customHeight="1">
      <c r="A60" s="67">
        <v>3</v>
      </c>
      <c r="B60" s="76">
        <v>5801</v>
      </c>
      <c r="C60" s="92" t="s">
        <v>36</v>
      </c>
      <c r="D60" s="74">
        <v>8</v>
      </c>
      <c r="E60" s="29">
        <f>D60*0.9</f>
        <v>7.2</v>
      </c>
      <c r="F60" s="87">
        <v>2</v>
      </c>
      <c r="G60" s="19">
        <f>D60*F60</f>
        <v>16</v>
      </c>
      <c r="H60" s="38"/>
      <c r="I60" s="37">
        <f>F60*E60</f>
        <v>14.4</v>
      </c>
      <c r="J60" s="38"/>
      <c r="K60" s="38"/>
      <c r="L60" s="38"/>
      <c r="M60" s="38"/>
      <c r="N60" s="38"/>
      <c r="O60" s="38"/>
      <c r="P60" s="38"/>
    </row>
    <row r="61" spans="1:16" s="75" customFormat="1" ht="12" customHeight="1">
      <c r="A61" s="76">
        <v>4</v>
      </c>
      <c r="B61" s="76">
        <v>5808</v>
      </c>
      <c r="C61" s="92" t="s">
        <v>94</v>
      </c>
      <c r="D61" s="74">
        <v>8</v>
      </c>
      <c r="E61" s="29">
        <f>D61*0.9</f>
        <v>7.2</v>
      </c>
      <c r="F61" s="87">
        <v>2</v>
      </c>
      <c r="G61" s="19">
        <f>D61*F61</f>
        <v>16</v>
      </c>
      <c r="H61" s="42">
        <f>SUM(G58:G61)</f>
        <v>112.5</v>
      </c>
      <c r="I61" s="37">
        <f>F61*E61</f>
        <v>14.4</v>
      </c>
      <c r="J61" s="42">
        <f>SUM(I58:I61)</f>
        <v>101.20000000000002</v>
      </c>
      <c r="K61" s="148">
        <f>J61*135.84/1422.48</f>
        <v>9.664113379449978</v>
      </c>
      <c r="L61" s="148">
        <f>SUM(J61:K61)</f>
        <v>110.86411337944999</v>
      </c>
      <c r="M61" s="148">
        <f>L61*2167.83/1528.15</f>
        <v>157.27157079303277</v>
      </c>
      <c r="N61" s="148">
        <f>M61*61.13/2210.63</f>
        <v>4.348991519421202</v>
      </c>
      <c r="O61" s="165">
        <f>SUM(M61:N61)</f>
        <v>161.62056231245396</v>
      </c>
      <c r="P61" s="38"/>
    </row>
    <row r="62" spans="1:16" s="46" customFormat="1" ht="12" customHeight="1">
      <c r="A62" s="9"/>
      <c r="B62" s="44" t="s">
        <v>44</v>
      </c>
      <c r="C62" s="63" t="s">
        <v>141</v>
      </c>
      <c r="D62" s="64"/>
      <c r="E62" s="65"/>
      <c r="F62" s="136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s="46" customFormat="1" ht="12" customHeight="1">
      <c r="A63" s="9"/>
      <c r="B63" s="44" t="s">
        <v>46</v>
      </c>
      <c r="C63" s="63" t="s">
        <v>142</v>
      </c>
      <c r="D63" s="64"/>
      <c r="E63" s="65"/>
      <c r="F63" s="136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s="46" customFormat="1" ht="12" customHeight="1">
      <c r="A64" s="9"/>
      <c r="B64" s="44" t="s">
        <v>48</v>
      </c>
      <c r="C64" s="94" t="s">
        <v>143</v>
      </c>
      <c r="D64" s="64"/>
      <c r="E64" s="65"/>
      <c r="F64" s="136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s="46" customFormat="1" ht="12" customHeight="1">
      <c r="A65" s="9"/>
      <c r="B65" s="44" t="s">
        <v>50</v>
      </c>
      <c r="C65" s="63">
        <v>88768306</v>
      </c>
      <c r="D65" s="64"/>
      <c r="E65" s="65"/>
      <c r="F65" s="136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s="75" customFormat="1" ht="12" customHeight="1">
      <c r="A66" s="137">
        <v>1</v>
      </c>
      <c r="B66" s="76" t="s">
        <v>34</v>
      </c>
      <c r="C66" s="99" t="s">
        <v>144</v>
      </c>
      <c r="D66" s="74">
        <v>5</v>
      </c>
      <c r="E66" s="29">
        <f>D66*0.9</f>
        <v>4.5</v>
      </c>
      <c r="F66" s="76">
        <v>2</v>
      </c>
      <c r="G66" s="74">
        <f>D66*F66</f>
        <v>10</v>
      </c>
      <c r="H66" s="42">
        <f>$G$66</f>
        <v>10</v>
      </c>
      <c r="I66" s="37">
        <f>F66*E66</f>
        <v>9</v>
      </c>
      <c r="J66" s="42">
        <f>$I$66</f>
        <v>9</v>
      </c>
      <c r="K66" s="148">
        <f>J66*135.84/1422.48</f>
        <v>0.8594567234688713</v>
      </c>
      <c r="L66" s="148">
        <f>SUM(J66:K66)</f>
        <v>9.85945672346887</v>
      </c>
      <c r="M66" s="148">
        <f>L66*2167.83/1528.15</f>
        <v>13.986602145625444</v>
      </c>
      <c r="N66" s="148">
        <f>M66*61.13/2210.63</f>
        <v>0.38676802050188563</v>
      </c>
      <c r="O66" s="165">
        <f>SUM(M66:N66)</f>
        <v>14.37337016612733</v>
      </c>
      <c r="P66" s="38"/>
    </row>
    <row r="67" spans="1:16" ht="15">
      <c r="A67" s="26"/>
      <c r="B67" s="30" t="s">
        <v>44</v>
      </c>
      <c r="C67" s="119" t="s">
        <v>124</v>
      </c>
      <c r="D67" s="90"/>
      <c r="E67" s="26"/>
      <c r="F67" s="26"/>
      <c r="G67" s="40"/>
      <c r="H67" s="40"/>
      <c r="I67" s="40"/>
      <c r="J67" s="40"/>
      <c r="K67" s="40"/>
      <c r="L67" s="40"/>
      <c r="M67" s="40"/>
      <c r="N67" s="40"/>
      <c r="O67" s="40"/>
      <c r="P67" s="40"/>
    </row>
    <row r="68" spans="1:16" ht="15">
      <c r="A68" s="26"/>
      <c r="B68" s="30" t="s">
        <v>46</v>
      </c>
      <c r="C68" s="120" t="s">
        <v>125</v>
      </c>
      <c r="D68" s="90"/>
      <c r="E68" s="26"/>
      <c r="F68" s="26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1:16" ht="12.75">
      <c r="A69" s="26"/>
      <c r="B69" s="30" t="s">
        <v>48</v>
      </c>
      <c r="C69" s="99" t="s">
        <v>126</v>
      </c>
      <c r="D69" s="90"/>
      <c r="E69" s="26"/>
      <c r="F69" s="26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1:16" ht="12.75">
      <c r="A70" s="26"/>
      <c r="B70" s="30" t="s">
        <v>50</v>
      </c>
      <c r="C70" s="100">
        <v>81485507</v>
      </c>
      <c r="D70" s="90"/>
      <c r="E70" s="26"/>
      <c r="F70" s="26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1:16" ht="12.75">
      <c r="A71" s="26">
        <v>1</v>
      </c>
      <c r="B71" s="93">
        <v>384</v>
      </c>
      <c r="C71" s="99" t="s">
        <v>127</v>
      </c>
      <c r="D71" s="74">
        <v>15</v>
      </c>
      <c r="E71" s="29">
        <f>D71*0.9</f>
        <v>13.5</v>
      </c>
      <c r="F71" s="26">
        <v>2</v>
      </c>
      <c r="G71" s="19">
        <f>D71*F71</f>
        <v>30</v>
      </c>
      <c r="H71" s="40"/>
      <c r="I71" s="37">
        <f>F71*E71</f>
        <v>27</v>
      </c>
      <c r="J71" s="40"/>
      <c r="K71" s="40"/>
      <c r="L71" s="40"/>
      <c r="M71" s="40"/>
      <c r="N71" s="40"/>
      <c r="O71" s="40"/>
      <c r="P71" s="40"/>
    </row>
    <row r="72" spans="1:16" ht="12.75">
      <c r="A72" s="26">
        <v>2</v>
      </c>
      <c r="B72" s="93">
        <v>382</v>
      </c>
      <c r="C72" s="99" t="s">
        <v>128</v>
      </c>
      <c r="D72" s="74">
        <v>98</v>
      </c>
      <c r="E72" s="29">
        <f>D72*0.9</f>
        <v>88.2</v>
      </c>
      <c r="F72" s="26">
        <v>1</v>
      </c>
      <c r="G72" s="19">
        <f>D72*F72</f>
        <v>98</v>
      </c>
      <c r="H72" s="40"/>
      <c r="I72" s="37">
        <f>F72*E72</f>
        <v>88.2</v>
      </c>
      <c r="J72" s="40"/>
      <c r="K72" s="40"/>
      <c r="L72" s="40"/>
      <c r="M72" s="40"/>
      <c r="N72" s="40"/>
      <c r="O72" s="40"/>
      <c r="P72" s="40"/>
    </row>
    <row r="73" spans="1:16" s="70" customFormat="1" ht="12" customHeight="1">
      <c r="A73" s="26">
        <v>3</v>
      </c>
      <c r="B73" s="68" t="s">
        <v>18</v>
      </c>
      <c r="C73" s="69" t="s">
        <v>19</v>
      </c>
      <c r="D73" s="37">
        <v>60</v>
      </c>
      <c r="E73" s="29">
        <f>D73*0.9</f>
        <v>54</v>
      </c>
      <c r="F73" s="80">
        <v>1</v>
      </c>
      <c r="G73" s="19">
        <f>D73*F73</f>
        <v>60</v>
      </c>
      <c r="H73" s="71"/>
      <c r="I73" s="37">
        <f>F73*E73</f>
        <v>54</v>
      </c>
      <c r="J73" s="71"/>
      <c r="K73" s="71"/>
      <c r="L73" s="71"/>
      <c r="M73" s="71"/>
      <c r="N73" s="71"/>
      <c r="O73" s="71"/>
      <c r="P73" s="71"/>
    </row>
    <row r="74" spans="1:16" ht="12.75">
      <c r="A74" s="26">
        <v>4</v>
      </c>
      <c r="B74" s="127">
        <v>163</v>
      </c>
      <c r="C74" s="128" t="s">
        <v>140</v>
      </c>
      <c r="D74" s="34">
        <v>6.5</v>
      </c>
      <c r="E74" s="29">
        <v>0</v>
      </c>
      <c r="F74" s="78">
        <v>2</v>
      </c>
      <c r="G74" s="19">
        <v>0</v>
      </c>
      <c r="H74" s="151">
        <f>SUM(G71:G74)</f>
        <v>188</v>
      </c>
      <c r="I74" s="37">
        <f>F74*E74</f>
        <v>0</v>
      </c>
      <c r="J74" s="151">
        <f>SUM(I71:I74)</f>
        <v>169.2</v>
      </c>
      <c r="K74" s="148">
        <f>J74*135.84/1422.48</f>
        <v>16.15778640121478</v>
      </c>
      <c r="L74" s="148">
        <f>SUM(J74:K74)</f>
        <v>185.35778640121475</v>
      </c>
      <c r="M74" s="148">
        <f>L74*2167.83/1528.15</f>
        <v>262.94812033775827</v>
      </c>
      <c r="N74" s="148">
        <f>M74*61.13/2210.63</f>
        <v>7.271238785435448</v>
      </c>
      <c r="O74" s="165">
        <f>SUM(M74:N74)</f>
        <v>270.2193591231937</v>
      </c>
      <c r="P74" s="40"/>
    </row>
    <row r="75" spans="1:16" s="46" customFormat="1" ht="12" customHeight="1">
      <c r="A75" s="9"/>
      <c r="B75" s="30" t="s">
        <v>44</v>
      </c>
      <c r="C75" s="100" t="s">
        <v>157</v>
      </c>
      <c r="D75" s="64"/>
      <c r="E75" s="65"/>
      <c r="F75" s="85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s="46" customFormat="1" ht="12" customHeight="1">
      <c r="A76" s="9"/>
      <c r="B76" s="44" t="s">
        <v>46</v>
      </c>
      <c r="C76" s="121" t="s">
        <v>156</v>
      </c>
      <c r="D76" s="64"/>
      <c r="E76" s="65"/>
      <c r="F76" s="85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s="46" customFormat="1" ht="12" customHeight="1">
      <c r="A77" s="9"/>
      <c r="B77" s="44" t="s">
        <v>48</v>
      </c>
      <c r="C77" s="72" t="s">
        <v>155</v>
      </c>
      <c r="D77" s="64"/>
      <c r="E77" s="65"/>
      <c r="F77" s="85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s="46" customFormat="1" ht="12" customHeight="1">
      <c r="A78" s="9"/>
      <c r="B78" s="44" t="s">
        <v>50</v>
      </c>
      <c r="C78" s="63">
        <v>96437160</v>
      </c>
      <c r="D78" s="64"/>
      <c r="E78" s="65"/>
      <c r="F78" s="85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s="70" customFormat="1" ht="12" customHeight="1">
      <c r="A79" s="67">
        <v>1</v>
      </c>
      <c r="B79" s="68" t="s">
        <v>18</v>
      </c>
      <c r="C79" s="69" t="s">
        <v>19</v>
      </c>
      <c r="D79" s="37">
        <v>60</v>
      </c>
      <c r="E79" s="29">
        <f>D79*0.9</f>
        <v>54</v>
      </c>
      <c r="F79" s="80">
        <v>1</v>
      </c>
      <c r="G79" s="19">
        <f>D79*F79</f>
        <v>60</v>
      </c>
      <c r="H79" s="152">
        <f>$G$79</f>
        <v>60</v>
      </c>
      <c r="I79" s="37">
        <f>F79*E79</f>
        <v>54</v>
      </c>
      <c r="J79" s="152">
        <f>$I$79</f>
        <v>54</v>
      </c>
      <c r="K79" s="148">
        <f>J79*135.84/1422.48</f>
        <v>5.1567403408132275</v>
      </c>
      <c r="L79" s="148">
        <f>SUM(J79:K79)</f>
        <v>59.15674034081323</v>
      </c>
      <c r="M79" s="148">
        <f>L79*2167.83/1528.15</f>
        <v>83.91961287375267</v>
      </c>
      <c r="N79" s="148">
        <f>M79*61.13/2210.63</f>
        <v>2.3206081230113136</v>
      </c>
      <c r="O79" s="165">
        <f>SUM(M79:N79)</f>
        <v>86.24022099676398</v>
      </c>
      <c r="P79" s="71"/>
    </row>
    <row r="80" spans="1:16" s="46" customFormat="1" ht="12" customHeight="1">
      <c r="A80" s="9"/>
      <c r="B80" s="30" t="s">
        <v>44</v>
      </c>
      <c r="C80" s="100" t="s">
        <v>88</v>
      </c>
      <c r="D80" s="64"/>
      <c r="E80" s="65"/>
      <c r="F80" s="85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s="46" customFormat="1" ht="12" customHeight="1">
      <c r="A81" s="9"/>
      <c r="B81" s="44" t="s">
        <v>46</v>
      </c>
      <c r="C81" s="121" t="s">
        <v>89</v>
      </c>
      <c r="D81" s="64"/>
      <c r="E81" s="65"/>
      <c r="F81" s="85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s="46" customFormat="1" ht="12" customHeight="1">
      <c r="A82" s="9"/>
      <c r="B82" s="44" t="s">
        <v>48</v>
      </c>
      <c r="C82" s="72" t="s">
        <v>90</v>
      </c>
      <c r="D82" s="64"/>
      <c r="E82" s="65"/>
      <c r="F82" s="85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s="46" customFormat="1" ht="12" customHeight="1">
      <c r="A83" s="9"/>
      <c r="B83" s="44" t="s">
        <v>50</v>
      </c>
      <c r="C83" s="63" t="s">
        <v>82</v>
      </c>
      <c r="D83" s="64"/>
      <c r="E83" s="65"/>
      <c r="F83" s="85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s="70" customFormat="1" ht="12" customHeight="1">
      <c r="A84" s="67">
        <v>1</v>
      </c>
      <c r="B84" s="68" t="s">
        <v>18</v>
      </c>
      <c r="C84" s="69" t="s">
        <v>19</v>
      </c>
      <c r="D84" s="37">
        <v>60</v>
      </c>
      <c r="E84" s="29">
        <f>D84*0.9</f>
        <v>54</v>
      </c>
      <c r="F84" s="80">
        <v>1</v>
      </c>
      <c r="G84" s="19">
        <f>D84*F84</f>
        <v>60</v>
      </c>
      <c r="H84" s="71"/>
      <c r="I84" s="37">
        <f>F84*E84</f>
        <v>54</v>
      </c>
      <c r="J84" s="71"/>
      <c r="K84" s="71"/>
      <c r="L84" s="71"/>
      <c r="M84" s="71"/>
      <c r="N84" s="71"/>
      <c r="O84" s="71"/>
      <c r="P84" s="71"/>
    </row>
    <row r="85" spans="1:16" ht="12.75">
      <c r="A85" s="28">
        <v>2</v>
      </c>
      <c r="B85" s="32">
        <v>5807</v>
      </c>
      <c r="C85" s="33" t="s">
        <v>37</v>
      </c>
      <c r="D85" s="34">
        <v>8</v>
      </c>
      <c r="E85" s="29">
        <f>D85*0.9</f>
        <v>7.2</v>
      </c>
      <c r="F85" s="78">
        <v>1</v>
      </c>
      <c r="G85" s="19">
        <f>D85*F85</f>
        <v>8</v>
      </c>
      <c r="H85" s="41"/>
      <c r="I85" s="37">
        <f>F85*E85</f>
        <v>7.2</v>
      </c>
      <c r="J85" s="41"/>
      <c r="K85" s="40"/>
      <c r="L85" s="40"/>
      <c r="M85" s="40"/>
      <c r="N85" s="40"/>
      <c r="O85" s="40"/>
      <c r="P85" s="40"/>
    </row>
    <row r="86" spans="1:16" ht="12.75">
      <c r="A86" s="67">
        <v>3</v>
      </c>
      <c r="B86" s="32">
        <v>5808</v>
      </c>
      <c r="C86" s="33" t="s">
        <v>87</v>
      </c>
      <c r="D86" s="34">
        <v>8</v>
      </c>
      <c r="E86" s="29">
        <f>D86*0.9</f>
        <v>7.2</v>
      </c>
      <c r="F86" s="78">
        <v>1</v>
      </c>
      <c r="G86" s="19">
        <f>D86*F86</f>
        <v>8</v>
      </c>
      <c r="H86" s="41"/>
      <c r="I86" s="37">
        <f>F86*E86</f>
        <v>7.2</v>
      </c>
      <c r="J86" s="41"/>
      <c r="K86" s="40"/>
      <c r="L86" s="40"/>
      <c r="M86" s="40"/>
      <c r="N86" s="40"/>
      <c r="O86" s="40"/>
      <c r="P86" s="40"/>
    </row>
    <row r="87" spans="1:16" ht="12.75">
      <c r="A87" s="28">
        <v>4</v>
      </c>
      <c r="B87" s="32" t="s">
        <v>61</v>
      </c>
      <c r="C87" s="33" t="s">
        <v>62</v>
      </c>
      <c r="D87" s="34">
        <v>5.5</v>
      </c>
      <c r="E87" s="29">
        <f>D87*0.9</f>
        <v>4.95</v>
      </c>
      <c r="F87" s="78">
        <v>3</v>
      </c>
      <c r="G87" s="19">
        <f>D87*F87</f>
        <v>16.5</v>
      </c>
      <c r="H87" s="151">
        <f>SUM(G84:G87)</f>
        <v>92.5</v>
      </c>
      <c r="I87" s="37">
        <f>F87*E87</f>
        <v>14.850000000000001</v>
      </c>
      <c r="J87" s="151">
        <f>SUM(I84:I87)</f>
        <v>83.25</v>
      </c>
      <c r="K87" s="148">
        <f>J87*135.84/1422.48</f>
        <v>7.94997469208706</v>
      </c>
      <c r="L87" s="148">
        <f>SUM(J87:K87)</f>
        <v>91.19997469208705</v>
      </c>
      <c r="M87" s="148">
        <f>L87*2167.83/1528.15</f>
        <v>129.37606984703535</v>
      </c>
      <c r="N87" s="148">
        <f>M87*61.13/2210.63</f>
        <v>3.5776041896424418</v>
      </c>
      <c r="O87" s="165">
        <f>SUM(M87:N87)</f>
        <v>132.9536740366778</v>
      </c>
      <c r="P87" s="40"/>
    </row>
    <row r="88" spans="1:16" s="46" customFormat="1" ht="12" customHeight="1">
      <c r="A88" s="9"/>
      <c r="B88" s="44" t="s">
        <v>44</v>
      </c>
      <c r="C88" s="63" t="s">
        <v>148</v>
      </c>
      <c r="D88" s="64"/>
      <c r="E88" s="65"/>
      <c r="F88" s="136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 s="46" customFormat="1" ht="12" customHeight="1">
      <c r="A89" s="9"/>
      <c r="B89" s="44" t="s">
        <v>46</v>
      </c>
      <c r="C89" s="63" t="s">
        <v>149</v>
      </c>
      <c r="D89" s="64"/>
      <c r="E89" s="65"/>
      <c r="F89" s="136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s="46" customFormat="1" ht="12" customHeight="1">
      <c r="A90" s="9"/>
      <c r="B90" s="44" t="s">
        <v>48</v>
      </c>
      <c r="C90" s="94" t="s">
        <v>150</v>
      </c>
      <c r="D90" s="64"/>
      <c r="E90" s="65"/>
      <c r="F90" s="136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s="46" customFormat="1" ht="12" customHeight="1">
      <c r="A91" s="9"/>
      <c r="B91" s="44" t="s">
        <v>50</v>
      </c>
      <c r="C91" s="63">
        <v>93382494</v>
      </c>
      <c r="D91" s="64"/>
      <c r="E91" s="162" t="s">
        <v>169</v>
      </c>
      <c r="F91" s="136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7" s="75" customFormat="1" ht="12" customHeight="1">
      <c r="A92" s="67">
        <v>1</v>
      </c>
      <c r="B92" s="101" t="s">
        <v>103</v>
      </c>
      <c r="C92" s="114" t="s">
        <v>104</v>
      </c>
      <c r="D92" s="102">
        <v>0.6</v>
      </c>
      <c r="E92" s="102">
        <v>0.1</v>
      </c>
      <c r="F92" s="101">
        <v>20</v>
      </c>
      <c r="G92" s="9"/>
      <c r="H92" s="38"/>
      <c r="I92" s="38"/>
      <c r="J92" s="38"/>
      <c r="K92" s="38"/>
      <c r="L92" s="38"/>
      <c r="M92" s="38"/>
      <c r="N92" s="38"/>
      <c r="O92" s="38"/>
      <c r="P92" s="38"/>
      <c r="Q92" s="167">
        <f aca="true" t="shared" si="3" ref="Q92:Q102">E92*F92</f>
        <v>2</v>
      </c>
    </row>
    <row r="93" spans="1:17" s="75" customFormat="1" ht="12" customHeight="1">
      <c r="A93" s="68">
        <v>2</v>
      </c>
      <c r="B93" s="101" t="s">
        <v>83</v>
      </c>
      <c r="C93" s="114" t="s">
        <v>84</v>
      </c>
      <c r="D93" s="102">
        <v>5</v>
      </c>
      <c r="E93" s="102">
        <v>7.2</v>
      </c>
      <c r="F93" s="101">
        <v>2</v>
      </c>
      <c r="G93" s="9"/>
      <c r="H93" s="42"/>
      <c r="I93" s="38"/>
      <c r="J93" s="42"/>
      <c r="K93" s="38"/>
      <c r="L93" s="38"/>
      <c r="M93" s="38"/>
      <c r="N93" s="38"/>
      <c r="O93" s="38"/>
      <c r="P93" s="38"/>
      <c r="Q93" s="167">
        <f t="shared" si="3"/>
        <v>14.4</v>
      </c>
    </row>
    <row r="94" spans="1:17" s="75" customFormat="1" ht="12" customHeight="1">
      <c r="A94" s="67">
        <v>3</v>
      </c>
      <c r="B94" s="101" t="s">
        <v>70</v>
      </c>
      <c r="C94" s="114" t="s">
        <v>71</v>
      </c>
      <c r="D94" s="102">
        <v>0.6</v>
      </c>
      <c r="E94" s="102">
        <v>0.9</v>
      </c>
      <c r="F94" s="101">
        <v>5</v>
      </c>
      <c r="G94" s="9"/>
      <c r="H94" s="38"/>
      <c r="I94" s="38"/>
      <c r="J94" s="38"/>
      <c r="K94" s="38"/>
      <c r="L94" s="38"/>
      <c r="M94" s="38"/>
      <c r="N94" s="38"/>
      <c r="O94" s="38"/>
      <c r="P94" s="38"/>
      <c r="Q94" s="167">
        <f t="shared" si="3"/>
        <v>4.5</v>
      </c>
    </row>
    <row r="95" spans="1:17" s="75" customFormat="1" ht="12" customHeight="1">
      <c r="A95" s="68">
        <v>4</v>
      </c>
      <c r="B95" s="101" t="s">
        <v>68</v>
      </c>
      <c r="C95" s="114" t="s">
        <v>69</v>
      </c>
      <c r="D95" s="102">
        <v>0.6</v>
      </c>
      <c r="E95" s="102">
        <v>0.9</v>
      </c>
      <c r="F95" s="101">
        <v>4</v>
      </c>
      <c r="G95" s="9"/>
      <c r="H95" s="38"/>
      <c r="I95" s="38"/>
      <c r="J95" s="38"/>
      <c r="K95" s="38"/>
      <c r="L95" s="38"/>
      <c r="M95" s="139"/>
      <c r="N95" s="139"/>
      <c r="O95" s="139"/>
      <c r="P95" s="139"/>
      <c r="Q95" s="167">
        <f t="shared" si="3"/>
        <v>3.6</v>
      </c>
    </row>
    <row r="96" spans="1:17" s="75" customFormat="1" ht="12" customHeight="1">
      <c r="A96" s="67">
        <v>5</v>
      </c>
      <c r="B96" s="101" t="s">
        <v>107</v>
      </c>
      <c r="C96" s="114" t="s">
        <v>108</v>
      </c>
      <c r="D96" s="102">
        <v>0.6</v>
      </c>
      <c r="E96" s="102">
        <v>0.9</v>
      </c>
      <c r="F96" s="101">
        <v>3</v>
      </c>
      <c r="G96" s="9"/>
      <c r="H96" s="38"/>
      <c r="I96" s="38"/>
      <c r="J96" s="38"/>
      <c r="K96" s="38"/>
      <c r="L96" s="38"/>
      <c r="M96" s="139"/>
      <c r="N96" s="139"/>
      <c r="O96" s="139"/>
      <c r="P96" s="139"/>
      <c r="Q96" s="167">
        <f t="shared" si="3"/>
        <v>2.7</v>
      </c>
    </row>
    <row r="97" spans="1:17" s="75" customFormat="1" ht="12" customHeight="1">
      <c r="A97" s="68">
        <v>6</v>
      </c>
      <c r="B97" s="101" t="s">
        <v>74</v>
      </c>
      <c r="C97" s="114" t="s">
        <v>75</v>
      </c>
      <c r="D97" s="102">
        <v>0.6</v>
      </c>
      <c r="E97" s="102">
        <v>0.9</v>
      </c>
      <c r="F97" s="101">
        <v>1</v>
      </c>
      <c r="G97" s="9"/>
      <c r="H97" s="38"/>
      <c r="I97" s="38"/>
      <c r="J97" s="38"/>
      <c r="K97" s="38"/>
      <c r="L97" s="38"/>
      <c r="M97" s="139"/>
      <c r="N97" s="139"/>
      <c r="O97" s="139"/>
      <c r="P97" s="139"/>
      <c r="Q97" s="167">
        <f t="shared" si="3"/>
        <v>0.9</v>
      </c>
    </row>
    <row r="98" spans="1:17" s="75" customFormat="1" ht="12" customHeight="1">
      <c r="A98" s="67">
        <v>7</v>
      </c>
      <c r="B98" s="101" t="s">
        <v>72</v>
      </c>
      <c r="C98" s="114" t="s">
        <v>73</v>
      </c>
      <c r="D98" s="102">
        <v>0.6</v>
      </c>
      <c r="E98" s="102">
        <v>0.9</v>
      </c>
      <c r="F98" s="101">
        <v>1</v>
      </c>
      <c r="G98" s="9"/>
      <c r="H98" s="38"/>
      <c r="I98" s="38"/>
      <c r="J98" s="38"/>
      <c r="K98" s="38"/>
      <c r="L98" s="38"/>
      <c r="M98" s="40"/>
      <c r="N98" s="40"/>
      <c r="O98" s="40"/>
      <c r="P98" s="40"/>
      <c r="Q98" s="167">
        <f t="shared" si="3"/>
        <v>0.9</v>
      </c>
    </row>
    <row r="99" spans="1:17" s="138" customFormat="1" ht="12" customHeight="1">
      <c r="A99" s="68">
        <v>8</v>
      </c>
      <c r="B99" s="101" t="s">
        <v>114</v>
      </c>
      <c r="C99" s="114" t="s">
        <v>115</v>
      </c>
      <c r="D99" s="102">
        <v>0.6</v>
      </c>
      <c r="E99" s="102">
        <v>0.9</v>
      </c>
      <c r="F99" s="101">
        <v>1</v>
      </c>
      <c r="G99" s="9"/>
      <c r="H99" s="140"/>
      <c r="I99" s="140"/>
      <c r="J99" s="140"/>
      <c r="K99" s="140"/>
      <c r="L99" s="140"/>
      <c r="M99" s="140"/>
      <c r="N99" s="140"/>
      <c r="O99" s="140"/>
      <c r="P99" s="140"/>
      <c r="Q99" s="167">
        <f t="shared" si="3"/>
        <v>0.9</v>
      </c>
    </row>
    <row r="100" spans="1:17" s="75" customFormat="1" ht="12" customHeight="1">
      <c r="A100" s="67">
        <v>9</v>
      </c>
      <c r="B100" s="153" t="s">
        <v>151</v>
      </c>
      <c r="C100" s="154" t="s">
        <v>152</v>
      </c>
      <c r="D100" s="155">
        <v>0.6</v>
      </c>
      <c r="E100" s="155">
        <v>0</v>
      </c>
      <c r="F100" s="153">
        <v>1</v>
      </c>
      <c r="G100" s="9" t="s">
        <v>168</v>
      </c>
      <c r="H100" s="38"/>
      <c r="I100" s="38"/>
      <c r="J100" s="38"/>
      <c r="K100" s="38"/>
      <c r="L100" s="38"/>
      <c r="M100" s="38"/>
      <c r="N100" s="38"/>
      <c r="O100" s="38"/>
      <c r="P100" s="38"/>
      <c r="Q100" s="167">
        <f t="shared" si="3"/>
        <v>0</v>
      </c>
    </row>
    <row r="101" spans="1:17" s="75" customFormat="1" ht="12" customHeight="1">
      <c r="A101" s="68">
        <v>10</v>
      </c>
      <c r="B101" s="101" t="s">
        <v>109</v>
      </c>
      <c r="C101" s="114" t="s">
        <v>110</v>
      </c>
      <c r="D101" s="102">
        <v>0.6</v>
      </c>
      <c r="E101" s="102">
        <v>0.9</v>
      </c>
      <c r="F101" s="101">
        <v>1</v>
      </c>
      <c r="G101" s="9"/>
      <c r="H101" s="38"/>
      <c r="I101" s="38"/>
      <c r="J101" s="38"/>
      <c r="K101" s="38"/>
      <c r="L101" s="38"/>
      <c r="M101" s="38"/>
      <c r="N101" s="38"/>
      <c r="O101" s="38"/>
      <c r="P101" s="38"/>
      <c r="Q101" s="167">
        <f t="shared" si="3"/>
        <v>0.9</v>
      </c>
    </row>
    <row r="102" spans="1:17" s="75" customFormat="1" ht="12" customHeight="1">
      <c r="A102" s="67">
        <v>11</v>
      </c>
      <c r="B102" s="101" t="s">
        <v>105</v>
      </c>
      <c r="C102" s="114" t="s">
        <v>106</v>
      </c>
      <c r="D102" s="102">
        <v>0.6</v>
      </c>
      <c r="E102" s="102">
        <v>0.9</v>
      </c>
      <c r="F102" s="101">
        <v>1</v>
      </c>
      <c r="G102" s="9"/>
      <c r="H102" s="38"/>
      <c r="I102" s="38"/>
      <c r="J102" s="38"/>
      <c r="K102" s="38"/>
      <c r="L102" s="38"/>
      <c r="M102" s="38"/>
      <c r="N102" s="38"/>
      <c r="O102" s="38"/>
      <c r="P102" s="160">
        <f>SUM(Q92:Q102)</f>
        <v>31.699999999999992</v>
      </c>
      <c r="Q102" s="167">
        <f t="shared" si="3"/>
        <v>0.9</v>
      </c>
    </row>
    <row r="103" spans="1:16" s="75" customFormat="1" ht="12" customHeight="1">
      <c r="A103" s="68">
        <v>12</v>
      </c>
      <c r="B103" s="76" t="s">
        <v>8</v>
      </c>
      <c r="C103" s="99" t="s">
        <v>9</v>
      </c>
      <c r="D103" s="74">
        <v>0.6</v>
      </c>
      <c r="E103" s="29">
        <f aca="true" t="shared" si="4" ref="E103:E109">D103*0.9</f>
        <v>0.54</v>
      </c>
      <c r="F103" s="76">
        <v>20</v>
      </c>
      <c r="G103" s="74">
        <f aca="true" t="shared" si="5" ref="G103:G109">D103*F103</f>
        <v>12</v>
      </c>
      <c r="H103" s="38"/>
      <c r="I103" s="37">
        <f>F103*E103</f>
        <v>10.8</v>
      </c>
      <c r="J103" s="38"/>
      <c r="K103" s="38"/>
      <c r="L103" s="38"/>
      <c r="M103" s="38"/>
      <c r="N103" s="38"/>
      <c r="O103" s="38"/>
      <c r="P103" s="38"/>
    </row>
    <row r="104" spans="1:16" s="75" customFormat="1" ht="12" customHeight="1">
      <c r="A104" s="67">
        <v>13</v>
      </c>
      <c r="B104" s="76" t="s">
        <v>10</v>
      </c>
      <c r="C104" s="99" t="s">
        <v>11</v>
      </c>
      <c r="D104" s="74">
        <v>0.6</v>
      </c>
      <c r="E104" s="29">
        <f t="shared" si="4"/>
        <v>0.54</v>
      </c>
      <c r="F104" s="76">
        <v>20</v>
      </c>
      <c r="G104" s="74">
        <f t="shared" si="5"/>
        <v>12</v>
      </c>
      <c r="H104" s="38"/>
      <c r="I104" s="37">
        <f aca="true" t="shared" si="6" ref="I104:I109">F104*E104</f>
        <v>10.8</v>
      </c>
      <c r="J104" s="38"/>
      <c r="K104" s="38"/>
      <c r="L104" s="38"/>
      <c r="M104" s="38"/>
      <c r="N104" s="38"/>
      <c r="O104" s="38"/>
      <c r="P104" s="38"/>
    </row>
    <row r="105" spans="1:16" s="75" customFormat="1" ht="12" customHeight="1">
      <c r="A105" s="68">
        <v>14</v>
      </c>
      <c r="B105" s="76" t="s">
        <v>12</v>
      </c>
      <c r="C105" s="99" t="s">
        <v>13</v>
      </c>
      <c r="D105" s="74">
        <v>0.6</v>
      </c>
      <c r="E105" s="29">
        <f t="shared" si="4"/>
        <v>0.54</v>
      </c>
      <c r="F105" s="76">
        <v>20</v>
      </c>
      <c r="G105" s="74">
        <f t="shared" si="5"/>
        <v>12</v>
      </c>
      <c r="H105" s="42"/>
      <c r="I105" s="37">
        <f t="shared" si="6"/>
        <v>10.8</v>
      </c>
      <c r="J105" s="42"/>
      <c r="K105" s="38"/>
      <c r="L105" s="38"/>
      <c r="M105" s="38"/>
      <c r="N105" s="38"/>
      <c r="O105" s="38"/>
      <c r="P105" s="38"/>
    </row>
    <row r="106" spans="1:16" ht="12.75">
      <c r="A106" s="67">
        <v>15</v>
      </c>
      <c r="B106" s="32" t="s">
        <v>34</v>
      </c>
      <c r="C106" s="33" t="s">
        <v>35</v>
      </c>
      <c r="D106" s="34">
        <v>5</v>
      </c>
      <c r="E106" s="29">
        <f t="shared" si="4"/>
        <v>4.5</v>
      </c>
      <c r="F106" s="78">
        <v>2</v>
      </c>
      <c r="G106" s="19">
        <f t="shared" si="5"/>
        <v>10</v>
      </c>
      <c r="H106" s="41"/>
      <c r="I106" s="37">
        <f t="shared" si="6"/>
        <v>9</v>
      </c>
      <c r="J106" s="41"/>
      <c r="K106" s="40"/>
      <c r="L106" s="40"/>
      <c r="M106" s="40"/>
      <c r="N106" s="40"/>
      <c r="O106" s="40"/>
      <c r="P106" s="40"/>
    </row>
    <row r="107" spans="1:16" s="75" customFormat="1" ht="12" customHeight="1">
      <c r="A107" s="68">
        <v>16</v>
      </c>
      <c r="B107" s="76" t="s">
        <v>20</v>
      </c>
      <c r="C107" s="99" t="s">
        <v>21</v>
      </c>
      <c r="D107" s="74">
        <v>5</v>
      </c>
      <c r="E107" s="29">
        <f t="shared" si="4"/>
        <v>4.5</v>
      </c>
      <c r="F107" s="76">
        <v>2</v>
      </c>
      <c r="G107" s="19">
        <f t="shared" si="5"/>
        <v>10</v>
      </c>
      <c r="H107" s="38"/>
      <c r="I107" s="37">
        <f t="shared" si="6"/>
        <v>9</v>
      </c>
      <c r="J107" s="38"/>
      <c r="K107" s="38"/>
      <c r="L107" s="38"/>
      <c r="M107" s="38"/>
      <c r="N107" s="38"/>
      <c r="O107" s="38"/>
      <c r="P107" s="38"/>
    </row>
    <row r="108" spans="1:16" s="75" customFormat="1" ht="12" customHeight="1">
      <c r="A108" s="67">
        <v>17</v>
      </c>
      <c r="B108" s="76" t="s">
        <v>22</v>
      </c>
      <c r="C108" s="99" t="s">
        <v>132</v>
      </c>
      <c r="D108" s="74">
        <v>5</v>
      </c>
      <c r="E108" s="29">
        <f t="shared" si="4"/>
        <v>4.5</v>
      </c>
      <c r="F108" s="76">
        <v>2</v>
      </c>
      <c r="G108" s="19">
        <f t="shared" si="5"/>
        <v>10</v>
      </c>
      <c r="H108" s="38"/>
      <c r="I108" s="37">
        <f t="shared" si="6"/>
        <v>9</v>
      </c>
      <c r="J108" s="38"/>
      <c r="K108" s="38"/>
      <c r="L108" s="38"/>
      <c r="M108" s="38"/>
      <c r="N108" s="38"/>
      <c r="O108" s="38"/>
      <c r="P108" s="38"/>
    </row>
    <row r="109" spans="1:16" s="75" customFormat="1" ht="12" customHeight="1">
      <c r="A109" s="68">
        <v>18</v>
      </c>
      <c r="B109" s="76" t="s">
        <v>153</v>
      </c>
      <c r="C109" s="99" t="s">
        <v>154</v>
      </c>
      <c r="D109" s="74">
        <v>5</v>
      </c>
      <c r="E109" s="29">
        <f t="shared" si="4"/>
        <v>4.5</v>
      </c>
      <c r="F109" s="76">
        <v>2</v>
      </c>
      <c r="G109" s="19">
        <f t="shared" si="5"/>
        <v>10</v>
      </c>
      <c r="H109" s="42">
        <f>SUM(G103:G109)</f>
        <v>76</v>
      </c>
      <c r="I109" s="37">
        <f t="shared" si="6"/>
        <v>9</v>
      </c>
      <c r="J109" s="42">
        <f>SUM(I103:I109)</f>
        <v>68.4</v>
      </c>
      <c r="K109" s="148">
        <f>J109*135.84/1422.48</f>
        <v>6.531871098363422</v>
      </c>
      <c r="L109" s="148">
        <f>SUM(J109:K109)</f>
        <v>74.93187109836343</v>
      </c>
      <c r="M109" s="148">
        <f>L109*2167.83/1528.15</f>
        <v>106.29817630675338</v>
      </c>
      <c r="N109" s="148">
        <f>M109*61.13/2210.63</f>
        <v>2.9394369558143305</v>
      </c>
      <c r="O109" s="157">
        <f>SUM(M109:N109)</f>
        <v>109.2376132625677</v>
      </c>
      <c r="P109" s="161">
        <f>SUM(P102,O109)</f>
        <v>140.9376132625677</v>
      </c>
    </row>
    <row r="110" spans="1:16" s="46" customFormat="1" ht="12" customHeight="1">
      <c r="A110" s="9"/>
      <c r="B110" s="44" t="s">
        <v>44</v>
      </c>
      <c r="C110" s="63" t="s">
        <v>96</v>
      </c>
      <c r="D110" s="64"/>
      <c r="E110" s="65"/>
      <c r="F110" s="126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 s="46" customFormat="1" ht="12" customHeight="1">
      <c r="A111" s="9"/>
      <c r="B111" s="44" t="s">
        <v>46</v>
      </c>
      <c r="C111" s="63" t="s">
        <v>97</v>
      </c>
      <c r="D111" s="64"/>
      <c r="E111" s="65"/>
      <c r="F111" s="126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1:16" s="46" customFormat="1" ht="12" customHeight="1">
      <c r="A112" s="9"/>
      <c r="B112" s="44" t="s">
        <v>48</v>
      </c>
      <c r="C112" s="94" t="s">
        <v>98</v>
      </c>
      <c r="D112" s="64"/>
      <c r="E112" s="65"/>
      <c r="F112" s="126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1:16" s="46" customFormat="1" ht="12" customHeight="1">
      <c r="A113" s="9"/>
      <c r="B113" s="44" t="s">
        <v>50</v>
      </c>
      <c r="C113" s="63">
        <v>93261219</v>
      </c>
      <c r="D113" s="64"/>
      <c r="E113" s="65"/>
      <c r="F113" s="126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1:16" s="97" customFormat="1" ht="12" customHeight="1">
      <c r="A114" s="129">
        <v>1</v>
      </c>
      <c r="B114" s="130" t="s">
        <v>34</v>
      </c>
      <c r="C114" s="131" t="s">
        <v>35</v>
      </c>
      <c r="D114" s="132">
        <v>5</v>
      </c>
      <c r="E114" s="133" t="s">
        <v>133</v>
      </c>
      <c r="F114" s="122">
        <v>1</v>
      </c>
      <c r="G114" s="19"/>
      <c r="H114" s="96"/>
      <c r="I114" s="96"/>
      <c r="J114" s="96"/>
      <c r="K114" s="96"/>
      <c r="L114" s="96"/>
      <c r="M114" s="96"/>
      <c r="N114" s="96"/>
      <c r="O114" s="96"/>
      <c r="P114" s="96"/>
    </row>
    <row r="115" spans="1:16" s="97" customFormat="1" ht="12" customHeight="1">
      <c r="A115" s="129">
        <v>2</v>
      </c>
      <c r="B115" s="130" t="s">
        <v>101</v>
      </c>
      <c r="C115" s="131" t="s">
        <v>102</v>
      </c>
      <c r="D115" s="132">
        <v>5</v>
      </c>
      <c r="E115" s="133" t="s">
        <v>137</v>
      </c>
      <c r="F115" s="123">
        <v>1</v>
      </c>
      <c r="G115" s="19"/>
      <c r="H115" s="40"/>
      <c r="I115" s="96"/>
      <c r="J115" s="40"/>
      <c r="K115" s="96"/>
      <c r="L115" s="96"/>
      <c r="M115" s="96"/>
      <c r="N115" s="96"/>
      <c r="O115" s="96"/>
      <c r="P115" s="96"/>
    </row>
    <row r="116" spans="1:16" s="97" customFormat="1" ht="12" customHeight="1">
      <c r="A116" s="129">
        <v>3</v>
      </c>
      <c r="B116" s="130" t="s">
        <v>99</v>
      </c>
      <c r="C116" s="134" t="s">
        <v>100</v>
      </c>
      <c r="D116" s="132">
        <v>5</v>
      </c>
      <c r="E116" s="133" t="s">
        <v>136</v>
      </c>
      <c r="F116" s="122">
        <v>1</v>
      </c>
      <c r="G116" s="19"/>
      <c r="H116" s="96"/>
      <c r="I116" s="96"/>
      <c r="J116" s="96"/>
      <c r="K116" s="96"/>
      <c r="L116" s="96"/>
      <c r="M116" s="96"/>
      <c r="N116" s="96"/>
      <c r="O116" s="96"/>
      <c r="P116" s="96"/>
    </row>
    <row r="117" spans="1:16" s="97" customFormat="1" ht="12" customHeight="1">
      <c r="A117" s="129">
        <v>4</v>
      </c>
      <c r="B117" s="130">
        <v>262</v>
      </c>
      <c r="C117" s="131" t="s">
        <v>116</v>
      </c>
      <c r="D117" s="132">
        <v>12</v>
      </c>
      <c r="E117" s="135" t="s">
        <v>138</v>
      </c>
      <c r="F117" s="122">
        <v>1</v>
      </c>
      <c r="G117" s="19"/>
      <c r="H117" s="96"/>
      <c r="I117" s="96"/>
      <c r="J117" s="96"/>
      <c r="K117" s="96"/>
      <c r="L117" s="96"/>
      <c r="M117" s="96"/>
      <c r="N117" s="96"/>
      <c r="O117" s="96"/>
      <c r="P117" s="96"/>
    </row>
    <row r="118" spans="1:16" s="97" customFormat="1" ht="12" customHeight="1">
      <c r="A118" s="168">
        <v>5</v>
      </c>
      <c r="B118" s="171">
        <v>387</v>
      </c>
      <c r="C118" s="131" t="s">
        <v>117</v>
      </c>
      <c r="D118" s="132">
        <v>2.5</v>
      </c>
      <c r="E118" s="133" t="s">
        <v>139</v>
      </c>
      <c r="F118" s="172">
        <v>1</v>
      </c>
      <c r="G118" s="173"/>
      <c r="H118" s="96"/>
      <c r="I118" s="96"/>
      <c r="J118" s="96"/>
      <c r="K118" s="96"/>
      <c r="L118" s="96"/>
      <c r="M118" s="96"/>
      <c r="N118" s="96"/>
      <c r="O118" s="96"/>
      <c r="P118" s="159">
        <v>45.6</v>
      </c>
    </row>
    <row r="119" spans="1:16" s="97" customFormat="1" ht="12" customHeight="1">
      <c r="A119" s="169"/>
      <c r="B119" s="171"/>
      <c r="C119" s="134" t="s">
        <v>118</v>
      </c>
      <c r="D119" s="132"/>
      <c r="E119" s="131"/>
      <c r="F119" s="172"/>
      <c r="G119" s="173"/>
      <c r="H119" s="96"/>
      <c r="I119" s="96"/>
      <c r="J119" s="96"/>
      <c r="K119" s="96"/>
      <c r="L119" s="96"/>
      <c r="M119" s="96"/>
      <c r="N119" s="96"/>
      <c r="O119" s="96"/>
      <c r="P119" s="96"/>
    </row>
    <row r="120" spans="1:16" s="97" customFormat="1" ht="12" customHeight="1">
      <c r="A120" s="169"/>
      <c r="B120" s="171"/>
      <c r="C120" s="134" t="s">
        <v>119</v>
      </c>
      <c r="D120" s="132"/>
      <c r="E120" s="131"/>
      <c r="F120" s="172"/>
      <c r="G120" s="173"/>
      <c r="H120" s="96"/>
      <c r="I120" s="96"/>
      <c r="J120" s="96"/>
      <c r="K120" s="96"/>
      <c r="L120" s="96"/>
      <c r="M120" s="96"/>
      <c r="N120" s="96"/>
      <c r="O120" s="96"/>
      <c r="P120" s="96"/>
    </row>
    <row r="121" spans="1:16" s="97" customFormat="1" ht="12" customHeight="1">
      <c r="A121" s="169"/>
      <c r="B121" s="171"/>
      <c r="C121" s="134" t="s">
        <v>120</v>
      </c>
      <c r="D121" s="132"/>
      <c r="E121" s="131"/>
      <c r="F121" s="172"/>
      <c r="G121" s="173"/>
      <c r="H121" s="96"/>
      <c r="I121" s="96"/>
      <c r="J121" s="96"/>
      <c r="K121" s="96"/>
      <c r="L121" s="96"/>
      <c r="M121" s="96"/>
      <c r="N121" s="96"/>
      <c r="O121" s="96"/>
      <c r="P121" s="96"/>
    </row>
    <row r="122" spans="1:16" s="97" customFormat="1" ht="12" customHeight="1">
      <c r="A122" s="169"/>
      <c r="B122" s="171"/>
      <c r="C122" s="131" t="s">
        <v>121</v>
      </c>
      <c r="D122" s="132"/>
      <c r="E122" s="131"/>
      <c r="F122" s="172"/>
      <c r="G122" s="173"/>
      <c r="H122" s="96"/>
      <c r="I122" s="96"/>
      <c r="J122" s="96"/>
      <c r="K122" s="96"/>
      <c r="L122" s="96"/>
      <c r="M122" s="96"/>
      <c r="N122" s="96"/>
      <c r="O122" s="96"/>
      <c r="P122" s="96"/>
    </row>
    <row r="123" spans="1:16" s="97" customFormat="1" ht="12" customHeight="1">
      <c r="A123" s="169"/>
      <c r="B123" s="171"/>
      <c r="C123" s="134" t="s">
        <v>122</v>
      </c>
      <c r="D123" s="132"/>
      <c r="E123" s="131"/>
      <c r="F123" s="172"/>
      <c r="G123" s="173"/>
      <c r="H123" s="96"/>
      <c r="I123" s="96"/>
      <c r="J123" s="96"/>
      <c r="K123" s="96"/>
      <c r="L123" s="96"/>
      <c r="M123" s="96"/>
      <c r="N123" s="96"/>
      <c r="O123" s="96"/>
      <c r="P123" s="96"/>
    </row>
    <row r="124" spans="1:16" s="97" customFormat="1" ht="12" customHeight="1">
      <c r="A124" s="170"/>
      <c r="B124" s="171"/>
      <c r="C124" s="134" t="s">
        <v>123</v>
      </c>
      <c r="D124" s="132"/>
      <c r="E124" s="131"/>
      <c r="F124" s="172"/>
      <c r="G124" s="173"/>
      <c r="H124" s="96"/>
      <c r="I124" s="96"/>
      <c r="J124" s="96"/>
      <c r="K124" s="96"/>
      <c r="L124" s="96"/>
      <c r="M124" s="96"/>
      <c r="N124" s="96"/>
      <c r="O124" s="96"/>
      <c r="P124" s="96"/>
    </row>
    <row r="125" spans="1:16" s="97" customFormat="1" ht="12" customHeight="1">
      <c r="A125" s="95">
        <v>6</v>
      </c>
      <c r="B125" s="124" t="s">
        <v>95</v>
      </c>
      <c r="C125" s="125" t="s">
        <v>135</v>
      </c>
      <c r="D125" s="34">
        <v>0.6</v>
      </c>
      <c r="E125" s="29">
        <f>D125*0.9</f>
        <v>0.54</v>
      </c>
      <c r="F125" s="122">
        <v>10</v>
      </c>
      <c r="G125" s="19">
        <f>D125*F125</f>
        <v>6</v>
      </c>
      <c r="H125" s="96"/>
      <c r="I125" s="37">
        <f>F125*E125</f>
        <v>5.4</v>
      </c>
      <c r="J125" s="96"/>
      <c r="K125" s="96"/>
      <c r="L125" s="96"/>
      <c r="M125" s="96"/>
      <c r="N125" s="96"/>
      <c r="O125" s="96"/>
      <c r="P125" s="96"/>
    </row>
    <row r="126" spans="1:16" s="97" customFormat="1" ht="12" customHeight="1">
      <c r="A126" s="95">
        <v>7</v>
      </c>
      <c r="B126" s="123" t="s">
        <v>103</v>
      </c>
      <c r="C126" s="40" t="s">
        <v>104</v>
      </c>
      <c r="D126" s="34">
        <v>0.6</v>
      </c>
      <c r="E126" s="29">
        <f>D126*0.9</f>
        <v>0.54</v>
      </c>
      <c r="F126" s="123">
        <v>10</v>
      </c>
      <c r="G126" s="19">
        <f aca="true" t="shared" si="7" ref="G126:G139">D126*F126</f>
        <v>6</v>
      </c>
      <c r="H126" s="96"/>
      <c r="I126" s="37">
        <f aca="true" t="shared" si="8" ref="I126:I139">F126*E126</f>
        <v>5.4</v>
      </c>
      <c r="J126" s="96"/>
      <c r="K126" s="96"/>
      <c r="L126" s="96"/>
      <c r="M126" s="96"/>
      <c r="N126" s="96"/>
      <c r="O126" s="96"/>
      <c r="P126" s="96"/>
    </row>
    <row r="127" spans="1:16" s="97" customFormat="1" ht="12" customHeight="1">
      <c r="A127" s="95">
        <v>8</v>
      </c>
      <c r="B127" s="123" t="s">
        <v>8</v>
      </c>
      <c r="C127" s="40" t="s">
        <v>9</v>
      </c>
      <c r="D127" s="34">
        <v>0.6</v>
      </c>
      <c r="E127" s="29">
        <f>D127*0.9</f>
        <v>0.54</v>
      </c>
      <c r="F127" s="123">
        <v>10</v>
      </c>
      <c r="G127" s="19">
        <f t="shared" si="7"/>
        <v>6</v>
      </c>
      <c r="H127" s="96"/>
      <c r="I127" s="37">
        <f t="shared" si="8"/>
        <v>5.4</v>
      </c>
      <c r="J127" s="96"/>
      <c r="K127" s="96"/>
      <c r="L127" s="96"/>
      <c r="M127" s="96"/>
      <c r="N127" s="96"/>
      <c r="O127" s="96"/>
      <c r="P127" s="96"/>
    </row>
    <row r="128" spans="1:16" s="97" customFormat="1" ht="12" customHeight="1">
      <c r="A128" s="95">
        <v>9</v>
      </c>
      <c r="B128" s="123" t="s">
        <v>10</v>
      </c>
      <c r="C128" s="40" t="s">
        <v>11</v>
      </c>
      <c r="D128" s="34">
        <v>0.6</v>
      </c>
      <c r="E128" s="29">
        <f>D128*0.9</f>
        <v>0.54</v>
      </c>
      <c r="F128" s="123">
        <v>10</v>
      </c>
      <c r="G128" s="19">
        <f t="shared" si="7"/>
        <v>6</v>
      </c>
      <c r="H128" s="96"/>
      <c r="I128" s="37">
        <f t="shared" si="8"/>
        <v>5.4</v>
      </c>
      <c r="J128" s="96"/>
      <c r="K128" s="96"/>
      <c r="L128" s="96"/>
      <c r="M128" s="96"/>
      <c r="N128" s="96"/>
      <c r="O128" s="96"/>
      <c r="P128" s="96"/>
    </row>
    <row r="129" spans="1:16" s="97" customFormat="1" ht="12" customHeight="1">
      <c r="A129" s="95">
        <v>10</v>
      </c>
      <c r="B129" s="123" t="s">
        <v>12</v>
      </c>
      <c r="C129" s="40" t="s">
        <v>13</v>
      </c>
      <c r="D129" s="34">
        <v>0.6</v>
      </c>
      <c r="E129" s="29">
        <f>D129*0.9</f>
        <v>0.54</v>
      </c>
      <c r="F129" s="123">
        <v>10</v>
      </c>
      <c r="G129" s="19">
        <f t="shared" si="7"/>
        <v>6</v>
      </c>
      <c r="H129" s="96"/>
      <c r="I129" s="37">
        <f t="shared" si="8"/>
        <v>5.4</v>
      </c>
      <c r="J129" s="96"/>
      <c r="K129" s="96"/>
      <c r="L129" s="96"/>
      <c r="M129" s="96"/>
      <c r="N129" s="96"/>
      <c r="O129" s="96"/>
      <c r="P129" s="96"/>
    </row>
    <row r="130" spans="1:16" s="97" customFormat="1" ht="12" customHeight="1">
      <c r="A130" s="95">
        <v>11</v>
      </c>
      <c r="B130" s="123" t="s">
        <v>105</v>
      </c>
      <c r="C130" s="40" t="s">
        <v>106</v>
      </c>
      <c r="D130" s="34">
        <v>0.6</v>
      </c>
      <c r="E130" s="29">
        <f aca="true" t="shared" si="9" ref="E130:E139">D130*0.9</f>
        <v>0.54</v>
      </c>
      <c r="F130" s="123">
        <v>5</v>
      </c>
      <c r="G130" s="19">
        <f t="shared" si="7"/>
        <v>3</v>
      </c>
      <c r="H130" s="96"/>
      <c r="I130" s="37">
        <f t="shared" si="8"/>
        <v>2.7</v>
      </c>
      <c r="J130" s="96"/>
      <c r="K130" s="96"/>
      <c r="L130" s="96"/>
      <c r="M130" s="96"/>
      <c r="N130" s="96"/>
      <c r="O130" s="96"/>
      <c r="P130" s="96"/>
    </row>
    <row r="131" spans="1:16" s="97" customFormat="1" ht="12" customHeight="1">
      <c r="A131" s="95">
        <v>12</v>
      </c>
      <c r="B131" s="123" t="s">
        <v>107</v>
      </c>
      <c r="C131" s="40" t="s">
        <v>108</v>
      </c>
      <c r="D131" s="34">
        <v>0.6</v>
      </c>
      <c r="E131" s="29">
        <f t="shared" si="9"/>
        <v>0.54</v>
      </c>
      <c r="F131" s="123">
        <v>5</v>
      </c>
      <c r="G131" s="19">
        <f t="shared" si="7"/>
        <v>3</v>
      </c>
      <c r="H131" s="96"/>
      <c r="I131" s="37">
        <f t="shared" si="8"/>
        <v>2.7</v>
      </c>
      <c r="J131" s="96"/>
      <c r="K131" s="96"/>
      <c r="L131" s="96"/>
      <c r="M131" s="96"/>
      <c r="N131" s="96"/>
      <c r="O131" s="96"/>
      <c r="P131" s="96"/>
    </row>
    <row r="132" spans="1:16" s="97" customFormat="1" ht="12" customHeight="1">
      <c r="A132" s="95">
        <v>13</v>
      </c>
      <c r="B132" s="123" t="s">
        <v>109</v>
      </c>
      <c r="C132" s="40" t="s">
        <v>110</v>
      </c>
      <c r="D132" s="34">
        <v>0.6</v>
      </c>
      <c r="E132" s="29">
        <f t="shared" si="9"/>
        <v>0.54</v>
      </c>
      <c r="F132" s="123">
        <v>5</v>
      </c>
      <c r="G132" s="19">
        <f t="shared" si="7"/>
        <v>3</v>
      </c>
      <c r="H132" s="96"/>
      <c r="I132" s="37">
        <f t="shared" si="8"/>
        <v>2.7</v>
      </c>
      <c r="J132" s="96"/>
      <c r="K132" s="96"/>
      <c r="L132" s="96"/>
      <c r="M132" s="96"/>
      <c r="N132" s="96"/>
      <c r="O132" s="96"/>
      <c r="P132" s="96"/>
    </row>
    <row r="133" spans="1:16" s="97" customFormat="1" ht="12" customHeight="1">
      <c r="A133" s="95">
        <v>14</v>
      </c>
      <c r="B133" s="123" t="s">
        <v>76</v>
      </c>
      <c r="C133" s="40" t="s">
        <v>111</v>
      </c>
      <c r="D133" s="34">
        <v>0.6</v>
      </c>
      <c r="E133" s="29">
        <f t="shared" si="9"/>
        <v>0.54</v>
      </c>
      <c r="F133" s="123">
        <v>5</v>
      </c>
      <c r="G133" s="19">
        <f t="shared" si="7"/>
        <v>3</v>
      </c>
      <c r="H133" s="96"/>
      <c r="I133" s="37">
        <f t="shared" si="8"/>
        <v>2.7</v>
      </c>
      <c r="J133" s="96"/>
      <c r="K133" s="96"/>
      <c r="L133" s="96"/>
      <c r="M133" s="96"/>
      <c r="N133" s="96"/>
      <c r="O133" s="96"/>
      <c r="P133" s="96"/>
    </row>
    <row r="134" spans="1:16" s="97" customFormat="1" ht="12" customHeight="1">
      <c r="A134" s="95">
        <v>15</v>
      </c>
      <c r="B134" s="123" t="s">
        <v>112</v>
      </c>
      <c r="C134" s="40" t="s">
        <v>113</v>
      </c>
      <c r="D134" s="34">
        <v>0.6</v>
      </c>
      <c r="E134" s="29">
        <f t="shared" si="9"/>
        <v>0.54</v>
      </c>
      <c r="F134" s="123">
        <v>5</v>
      </c>
      <c r="G134" s="19">
        <f t="shared" si="7"/>
        <v>3</v>
      </c>
      <c r="H134" s="96"/>
      <c r="I134" s="37">
        <f t="shared" si="8"/>
        <v>2.7</v>
      </c>
      <c r="J134" s="96"/>
      <c r="K134" s="96"/>
      <c r="L134" s="96"/>
      <c r="M134" s="96"/>
      <c r="N134" s="96"/>
      <c r="O134" s="96"/>
      <c r="P134" s="96"/>
    </row>
    <row r="135" spans="1:16" s="97" customFormat="1" ht="12" customHeight="1">
      <c r="A135" s="95">
        <v>16</v>
      </c>
      <c r="B135" s="123" t="s">
        <v>68</v>
      </c>
      <c r="C135" s="40" t="s">
        <v>69</v>
      </c>
      <c r="D135" s="34">
        <v>0.6</v>
      </c>
      <c r="E135" s="29">
        <f t="shared" si="9"/>
        <v>0.54</v>
      </c>
      <c r="F135" s="123">
        <v>5</v>
      </c>
      <c r="G135" s="19">
        <f t="shared" si="7"/>
        <v>3</v>
      </c>
      <c r="H135" s="96"/>
      <c r="I135" s="37">
        <f t="shared" si="8"/>
        <v>2.7</v>
      </c>
      <c r="J135" s="96"/>
      <c r="K135" s="96"/>
      <c r="L135" s="96"/>
      <c r="M135" s="96"/>
      <c r="N135" s="96"/>
      <c r="O135" s="96"/>
      <c r="P135" s="96"/>
    </row>
    <row r="136" spans="1:16" s="97" customFormat="1" ht="12" customHeight="1">
      <c r="A136" s="95">
        <v>17</v>
      </c>
      <c r="B136" s="123" t="s">
        <v>70</v>
      </c>
      <c r="C136" s="40" t="s">
        <v>71</v>
      </c>
      <c r="D136" s="34">
        <v>0.6</v>
      </c>
      <c r="E136" s="29">
        <f t="shared" si="9"/>
        <v>0.54</v>
      </c>
      <c r="F136" s="123">
        <v>5</v>
      </c>
      <c r="G136" s="19">
        <f t="shared" si="7"/>
        <v>3</v>
      </c>
      <c r="H136" s="96"/>
      <c r="I136" s="37">
        <f t="shared" si="8"/>
        <v>2.7</v>
      </c>
      <c r="J136" s="96"/>
      <c r="K136" s="96"/>
      <c r="L136" s="96"/>
      <c r="M136" s="96"/>
      <c r="N136" s="96"/>
      <c r="O136" s="96"/>
      <c r="P136" s="96"/>
    </row>
    <row r="137" spans="1:16" s="97" customFormat="1" ht="12" customHeight="1">
      <c r="A137" s="95">
        <v>18</v>
      </c>
      <c r="B137" s="123" t="s">
        <v>72</v>
      </c>
      <c r="C137" s="40" t="s">
        <v>73</v>
      </c>
      <c r="D137" s="34">
        <v>0.6</v>
      </c>
      <c r="E137" s="29">
        <f t="shared" si="9"/>
        <v>0.54</v>
      </c>
      <c r="F137" s="123">
        <v>5</v>
      </c>
      <c r="G137" s="19">
        <f t="shared" si="7"/>
        <v>3</v>
      </c>
      <c r="H137" s="96"/>
      <c r="I137" s="37">
        <f t="shared" si="8"/>
        <v>2.7</v>
      </c>
      <c r="J137" s="96"/>
      <c r="K137" s="96"/>
      <c r="L137" s="96"/>
      <c r="M137" s="96"/>
      <c r="N137" s="96"/>
      <c r="O137" s="96"/>
      <c r="P137" s="96"/>
    </row>
    <row r="138" spans="1:16" s="97" customFormat="1" ht="12" customHeight="1">
      <c r="A138" s="95">
        <v>19</v>
      </c>
      <c r="B138" s="123" t="s">
        <v>114</v>
      </c>
      <c r="C138" s="40" t="s">
        <v>115</v>
      </c>
      <c r="D138" s="34">
        <v>0.6</v>
      </c>
      <c r="E138" s="29">
        <f t="shared" si="9"/>
        <v>0.54</v>
      </c>
      <c r="F138" s="123">
        <v>5</v>
      </c>
      <c r="G138" s="19">
        <f t="shared" si="7"/>
        <v>3</v>
      </c>
      <c r="H138" s="96"/>
      <c r="I138" s="37">
        <f t="shared" si="8"/>
        <v>2.7</v>
      </c>
      <c r="J138" s="96"/>
      <c r="K138" s="96"/>
      <c r="L138" s="96"/>
      <c r="M138" s="96"/>
      <c r="N138" s="96"/>
      <c r="O138" s="96"/>
      <c r="P138" s="96"/>
    </row>
    <row r="139" spans="1:17" s="98" customFormat="1" ht="12" customHeight="1">
      <c r="A139" s="95">
        <v>20</v>
      </c>
      <c r="B139" s="123" t="s">
        <v>74</v>
      </c>
      <c r="C139" s="40" t="s">
        <v>75</v>
      </c>
      <c r="D139" s="34">
        <v>0.6</v>
      </c>
      <c r="E139" s="29">
        <f t="shared" si="9"/>
        <v>0.54</v>
      </c>
      <c r="F139" s="123">
        <v>5</v>
      </c>
      <c r="G139" s="19">
        <f t="shared" si="7"/>
        <v>3</v>
      </c>
      <c r="H139" s="156">
        <f>SUM(G125:G139)</f>
        <v>60</v>
      </c>
      <c r="I139" s="37">
        <f t="shared" si="8"/>
        <v>2.7</v>
      </c>
      <c r="J139" s="156">
        <f>SUM(I125:I139)</f>
        <v>54.00000000000002</v>
      </c>
      <c r="K139" s="148">
        <f>J139*135.84/1422.48</f>
        <v>5.15674034081323</v>
      </c>
      <c r="L139" s="148">
        <f>SUM(J139:K139)</f>
        <v>59.15674034081325</v>
      </c>
      <c r="M139" s="148">
        <f>L139*2167.83/1528.15</f>
        <v>83.9196128737527</v>
      </c>
      <c r="N139" s="148">
        <f>M139*61.13/2210.63</f>
        <v>2.3206081230113145</v>
      </c>
      <c r="O139" s="166">
        <f>SUM(M139:N139)</f>
        <v>86.24022099676401</v>
      </c>
      <c r="P139" s="158">
        <f>SUM(P118,O139)</f>
        <v>131.840220996764</v>
      </c>
      <c r="Q139" s="97"/>
    </row>
    <row r="140" spans="1:17" s="46" customFormat="1" ht="12" customHeight="1">
      <c r="A140" s="9"/>
      <c r="B140" s="44" t="s">
        <v>44</v>
      </c>
      <c r="C140" s="63" t="s">
        <v>161</v>
      </c>
      <c r="D140" s="64"/>
      <c r="E140" s="65"/>
      <c r="F140" s="136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7"/>
    </row>
    <row r="141" spans="1:17" s="46" customFormat="1" ht="12" customHeight="1">
      <c r="A141" s="9"/>
      <c r="B141" s="44" t="s">
        <v>46</v>
      </c>
      <c r="C141" s="63" t="s">
        <v>162</v>
      </c>
      <c r="D141" s="64"/>
      <c r="E141" s="65"/>
      <c r="F141" s="136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7"/>
    </row>
    <row r="142" spans="1:17" s="46" customFormat="1" ht="12" customHeight="1">
      <c r="A142" s="9"/>
      <c r="B142" s="44" t="s">
        <v>48</v>
      </c>
      <c r="C142" s="66" t="s">
        <v>163</v>
      </c>
      <c r="D142" s="64"/>
      <c r="E142" s="65"/>
      <c r="F142" s="136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7"/>
    </row>
    <row r="143" spans="1:17" s="46" customFormat="1" ht="12" customHeight="1">
      <c r="A143" s="9"/>
      <c r="B143" s="44" t="s">
        <v>50</v>
      </c>
      <c r="C143" s="63">
        <v>96979036</v>
      </c>
      <c r="D143" s="64"/>
      <c r="E143" s="65"/>
      <c r="F143" s="136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7"/>
    </row>
    <row r="144" spans="1:16" s="75" customFormat="1" ht="12" customHeight="1">
      <c r="A144" s="76">
        <v>1</v>
      </c>
      <c r="B144" s="93" t="s">
        <v>22</v>
      </c>
      <c r="C144" s="38" t="s">
        <v>132</v>
      </c>
      <c r="D144" s="141">
        <v>5</v>
      </c>
      <c r="E144" s="29">
        <f>D144*0.9</f>
        <v>4.5</v>
      </c>
      <c r="F144" s="76">
        <v>1</v>
      </c>
      <c r="G144" s="19">
        <f>D144*F144</f>
        <v>5</v>
      </c>
      <c r="H144" s="42">
        <f>G144</f>
        <v>5</v>
      </c>
      <c r="I144" s="37">
        <f>F144*E144</f>
        <v>4.5</v>
      </c>
      <c r="J144" s="42">
        <f>I144</f>
        <v>4.5</v>
      </c>
      <c r="K144" s="148">
        <f>J144*135.84/1422.48</f>
        <v>0.4297283617344356</v>
      </c>
      <c r="L144" s="148">
        <f>SUM(J144:K144)</f>
        <v>4.929728361734435</v>
      </c>
      <c r="M144" s="148">
        <f>L144*2167.83/1528.15</f>
        <v>6.993301072812722</v>
      </c>
      <c r="N144" s="148">
        <f>M144*61.13/2210.63</f>
        <v>0.19338401025094282</v>
      </c>
      <c r="O144" s="158">
        <f>SUM(M144:N144)</f>
        <v>7.186685083063665</v>
      </c>
      <c r="P144" s="38"/>
    </row>
    <row r="145" spans="1:16" s="75" customFormat="1" ht="12" customHeight="1">
      <c r="A145" s="9"/>
      <c r="B145" s="44" t="s">
        <v>44</v>
      </c>
      <c r="C145" s="63" t="s">
        <v>176</v>
      </c>
      <c r="D145" s="64"/>
      <c r="E145" s="65"/>
      <c r="F145" s="136"/>
      <c r="G145" s="19"/>
      <c r="H145" s="42"/>
      <c r="I145" s="37"/>
      <c r="J145" s="42"/>
      <c r="K145" s="148"/>
      <c r="L145" s="148"/>
      <c r="M145" s="148"/>
      <c r="N145" s="148"/>
      <c r="O145" s="148"/>
      <c r="P145" s="38"/>
    </row>
    <row r="146" spans="1:16" s="75" customFormat="1" ht="12" customHeight="1">
      <c r="A146" s="9"/>
      <c r="B146" s="44" t="s">
        <v>46</v>
      </c>
      <c r="C146" s="63" t="s">
        <v>177</v>
      </c>
      <c r="D146" s="64"/>
      <c r="E146" s="65"/>
      <c r="F146" s="136"/>
      <c r="G146" s="19"/>
      <c r="H146" s="42"/>
      <c r="I146" s="37"/>
      <c r="J146" s="42"/>
      <c r="K146" s="148"/>
      <c r="L146" s="148"/>
      <c r="M146" s="148"/>
      <c r="N146" s="148"/>
      <c r="O146" s="148"/>
      <c r="P146" s="38"/>
    </row>
    <row r="147" spans="1:16" s="75" customFormat="1" ht="12" customHeight="1">
      <c r="A147" s="9"/>
      <c r="B147" s="44" t="s">
        <v>48</v>
      </c>
      <c r="C147" s="94" t="s">
        <v>178</v>
      </c>
      <c r="D147" s="64"/>
      <c r="E147" s="65"/>
      <c r="F147" s="136"/>
      <c r="G147" s="19"/>
      <c r="H147" s="42"/>
      <c r="I147" s="37"/>
      <c r="J147" s="42"/>
      <c r="K147" s="148"/>
      <c r="L147" s="148"/>
      <c r="M147" s="148"/>
      <c r="N147" s="148"/>
      <c r="O147" s="148"/>
      <c r="P147" s="38"/>
    </row>
    <row r="148" spans="1:16" s="75" customFormat="1" ht="12" customHeight="1">
      <c r="A148" s="9"/>
      <c r="B148" s="44" t="s">
        <v>50</v>
      </c>
      <c r="C148" s="63" t="s">
        <v>179</v>
      </c>
      <c r="D148" s="64"/>
      <c r="E148" s="65"/>
      <c r="F148" s="136"/>
      <c r="G148" s="19"/>
      <c r="H148" s="42"/>
      <c r="I148" s="37"/>
      <c r="J148" s="42"/>
      <c r="K148" s="148"/>
      <c r="L148" s="148"/>
      <c r="M148" s="148"/>
      <c r="N148" s="148"/>
      <c r="O148" s="148"/>
      <c r="P148" s="38"/>
    </row>
    <row r="149" spans="1:16" s="75" customFormat="1" ht="12" customHeight="1">
      <c r="A149" s="137">
        <v>1</v>
      </c>
      <c r="B149" s="76" t="s">
        <v>20</v>
      </c>
      <c r="C149" s="99" t="s">
        <v>21</v>
      </c>
      <c r="D149" s="74">
        <v>5</v>
      </c>
      <c r="E149" s="29">
        <f>D149*0.9</f>
        <v>4.5</v>
      </c>
      <c r="F149" s="76">
        <v>1</v>
      </c>
      <c r="G149" s="74">
        <f>D149*F149</f>
        <v>5</v>
      </c>
      <c r="H149" s="19"/>
      <c r="I149" s="37">
        <f>F149*E149</f>
        <v>4.5</v>
      </c>
      <c r="J149" s="37"/>
      <c r="K149" s="42"/>
      <c r="L149" s="148"/>
      <c r="M149" s="148"/>
      <c r="N149" s="148"/>
      <c r="O149" s="148"/>
      <c r="P149" s="38"/>
    </row>
    <row r="150" spans="1:16" s="75" customFormat="1" ht="12" customHeight="1">
      <c r="A150" s="137">
        <v>2</v>
      </c>
      <c r="B150" s="76" t="s">
        <v>22</v>
      </c>
      <c r="C150" s="99" t="s">
        <v>23</v>
      </c>
      <c r="D150" s="74">
        <v>5</v>
      </c>
      <c r="E150" s="29">
        <f>D150*0.9</f>
        <v>4.5</v>
      </c>
      <c r="F150" s="76">
        <v>1</v>
      </c>
      <c r="G150" s="74">
        <f>D150*F150</f>
        <v>5</v>
      </c>
      <c r="H150" s="19"/>
      <c r="I150" s="37">
        <f>F150*E150</f>
        <v>4.5</v>
      </c>
      <c r="J150" s="37"/>
      <c r="K150" s="42"/>
      <c r="L150" s="148"/>
      <c r="M150" s="148"/>
      <c r="N150" s="148"/>
      <c r="O150" s="148"/>
      <c r="P150" s="38"/>
    </row>
    <row r="151" spans="1:16" s="75" customFormat="1" ht="12" customHeight="1">
      <c r="A151" s="137">
        <v>3</v>
      </c>
      <c r="B151" s="76" t="s">
        <v>14</v>
      </c>
      <c r="C151" s="99" t="s">
        <v>15</v>
      </c>
      <c r="D151" s="74">
        <v>5</v>
      </c>
      <c r="E151" s="29">
        <f>D151*0.9</f>
        <v>4.5</v>
      </c>
      <c r="F151" s="76">
        <v>1</v>
      </c>
      <c r="G151" s="74">
        <f>D151*F151</f>
        <v>5</v>
      </c>
      <c r="H151" s="42">
        <f>SUM(G149:G151)</f>
        <v>15</v>
      </c>
      <c r="I151" s="37">
        <f>F151*E151</f>
        <v>4.5</v>
      </c>
      <c r="J151" s="42">
        <f>SUM(I149:I151)</f>
        <v>13.5</v>
      </c>
      <c r="K151" s="148">
        <f>J151*135.84/1422.48</f>
        <v>1.2891850852033069</v>
      </c>
      <c r="L151" s="148">
        <f>SUM(J151:K151)</f>
        <v>14.789185085203307</v>
      </c>
      <c r="M151" s="148">
        <f>L151*2167.83/1528.15</f>
        <v>20.979903218438167</v>
      </c>
      <c r="N151" s="148">
        <f>M151*61.13/2210.63</f>
        <v>0.5801520307528284</v>
      </c>
      <c r="O151" s="158">
        <f>SUM(M151:N151)</f>
        <v>21.560055249190995</v>
      </c>
      <c r="P151" s="38"/>
    </row>
    <row r="152" spans="1:17" s="46" customFormat="1" ht="12" customHeight="1">
      <c r="A152" s="9"/>
      <c r="B152" s="44" t="s">
        <v>44</v>
      </c>
      <c r="C152" s="63" t="s">
        <v>158</v>
      </c>
      <c r="D152" s="64"/>
      <c r="E152" s="65"/>
      <c r="F152" s="136"/>
      <c r="G152" s="136"/>
      <c r="H152" s="157"/>
      <c r="I152" s="9"/>
      <c r="J152" s="157"/>
      <c r="K152" s="9"/>
      <c r="L152" s="9"/>
      <c r="M152" s="9"/>
      <c r="N152" s="9"/>
      <c r="O152" s="9"/>
      <c r="P152" s="38"/>
      <c r="Q152" s="75"/>
    </row>
    <row r="153" spans="1:16" s="46" customFormat="1" ht="12" customHeight="1">
      <c r="A153" s="9"/>
      <c r="B153" s="44" t="s">
        <v>46</v>
      </c>
      <c r="C153" s="63" t="s">
        <v>159</v>
      </c>
      <c r="D153" s="64"/>
      <c r="E153" s="65"/>
      <c r="F153" s="136"/>
      <c r="G153" s="136"/>
      <c r="H153" s="157"/>
      <c r="I153" s="9"/>
      <c r="J153" s="157"/>
      <c r="K153" s="9"/>
      <c r="L153" s="9"/>
      <c r="M153" s="9"/>
      <c r="N153" s="9"/>
      <c r="O153" s="9"/>
      <c r="P153" s="38"/>
    </row>
    <row r="154" spans="1:16" s="46" customFormat="1" ht="12" customHeight="1">
      <c r="A154" s="9"/>
      <c r="B154" s="44" t="s">
        <v>48</v>
      </c>
      <c r="C154" s="66" t="s">
        <v>160</v>
      </c>
      <c r="D154" s="64"/>
      <c r="E154" s="65"/>
      <c r="F154" s="136"/>
      <c r="G154" s="136"/>
      <c r="H154" s="157"/>
      <c r="I154" s="9"/>
      <c r="J154" s="157"/>
      <c r="K154" s="9"/>
      <c r="L154" s="9"/>
      <c r="M154" s="9"/>
      <c r="N154" s="9"/>
      <c r="O154" s="9"/>
      <c r="P154" s="9"/>
    </row>
    <row r="155" spans="1:16" s="46" customFormat="1" ht="12" customHeight="1">
      <c r="A155" s="9"/>
      <c r="B155" s="44" t="s">
        <v>50</v>
      </c>
      <c r="C155" s="63">
        <v>97768932</v>
      </c>
      <c r="D155" s="64"/>
      <c r="E155" s="65"/>
      <c r="F155" s="136"/>
      <c r="G155" s="136"/>
      <c r="H155" s="157"/>
      <c r="I155" s="9"/>
      <c r="J155" s="157"/>
      <c r="K155" s="9"/>
      <c r="L155" s="9"/>
      <c r="M155" s="9"/>
      <c r="N155" s="9"/>
      <c r="O155" s="9"/>
      <c r="P155" s="9"/>
    </row>
    <row r="156" spans="1:16" s="75" customFormat="1" ht="12" customHeight="1">
      <c r="A156" s="137">
        <v>1</v>
      </c>
      <c r="B156" s="76" t="s">
        <v>22</v>
      </c>
      <c r="C156" s="99" t="s">
        <v>132</v>
      </c>
      <c r="D156" s="74">
        <v>5</v>
      </c>
      <c r="E156" s="29">
        <f>D156*0.9</f>
        <v>4.5</v>
      </c>
      <c r="F156" s="76">
        <v>1</v>
      </c>
      <c r="G156" s="19">
        <f>D156*F156</f>
        <v>5</v>
      </c>
      <c r="H156" s="42">
        <f>G156</f>
        <v>5</v>
      </c>
      <c r="I156" s="37">
        <f>F156*E156</f>
        <v>4.5</v>
      </c>
      <c r="J156" s="42">
        <f>I156</f>
        <v>4.5</v>
      </c>
      <c r="K156" s="148">
        <f>J156*135.84/1422.48</f>
        <v>0.4297283617344356</v>
      </c>
      <c r="L156" s="148">
        <f>SUM(J156:K156)</f>
        <v>4.929728361734435</v>
      </c>
      <c r="M156" s="148">
        <f>L156*2167.83/1528.15</f>
        <v>6.993301072812722</v>
      </c>
      <c r="N156" s="148">
        <f>M156*61.13/2210.63</f>
        <v>0.19338401025094282</v>
      </c>
      <c r="O156" s="158">
        <f>SUM(M156:N156)</f>
        <v>7.186685083063665</v>
      </c>
      <c r="P156" s="38"/>
    </row>
    <row r="157" spans="1:16" s="46" customFormat="1" ht="12" customHeight="1">
      <c r="A157" s="9"/>
      <c r="B157" s="44" t="s">
        <v>44</v>
      </c>
      <c r="C157" s="63" t="s">
        <v>145</v>
      </c>
      <c r="D157" s="64"/>
      <c r="E157" s="65"/>
      <c r="F157" s="136"/>
      <c r="G157" s="9"/>
      <c r="H157" s="9"/>
      <c r="I157" s="9"/>
      <c r="J157" s="9"/>
      <c r="K157" s="9"/>
      <c r="L157" s="9"/>
      <c r="M157" s="9"/>
      <c r="N157" s="9"/>
      <c r="O157" s="9"/>
      <c r="P157" s="9"/>
    </row>
    <row r="158" spans="1:16" s="46" customFormat="1" ht="12" customHeight="1">
      <c r="A158" s="9"/>
      <c r="B158" s="44" t="s">
        <v>46</v>
      </c>
      <c r="C158" s="63" t="s">
        <v>146</v>
      </c>
      <c r="D158" s="64"/>
      <c r="E158" s="65"/>
      <c r="F158" s="136"/>
      <c r="G158" s="9"/>
      <c r="H158" s="9"/>
      <c r="I158" s="9"/>
      <c r="J158" s="9"/>
      <c r="K158" s="9"/>
      <c r="L158" s="9"/>
      <c r="M158" s="9"/>
      <c r="N158" s="9"/>
      <c r="O158" s="9"/>
      <c r="P158" s="9"/>
    </row>
    <row r="159" spans="1:16" s="46" customFormat="1" ht="12" customHeight="1">
      <c r="A159" s="9"/>
      <c r="B159" s="44" t="s">
        <v>48</v>
      </c>
      <c r="C159" s="94" t="s">
        <v>147</v>
      </c>
      <c r="D159" s="64"/>
      <c r="E159" s="65"/>
      <c r="F159" s="136"/>
      <c r="G159" s="9"/>
      <c r="H159" s="9"/>
      <c r="I159" s="9"/>
      <c r="J159" s="9"/>
      <c r="K159" s="9"/>
      <c r="L159" s="9"/>
      <c r="M159" s="9"/>
      <c r="N159" s="9"/>
      <c r="O159" s="9"/>
      <c r="P159" s="9"/>
    </row>
    <row r="160" spans="1:16" s="46" customFormat="1" ht="12" customHeight="1">
      <c r="A160" s="9"/>
      <c r="B160" s="44" t="s">
        <v>50</v>
      </c>
      <c r="C160" s="63">
        <v>96312611</v>
      </c>
      <c r="D160" s="64"/>
      <c r="E160" s="65"/>
      <c r="F160" s="136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1:16" ht="12.75">
      <c r="A161" s="28">
        <v>1</v>
      </c>
      <c r="B161" s="20" t="s">
        <v>14</v>
      </c>
      <c r="C161" s="15" t="s">
        <v>15</v>
      </c>
      <c r="D161" s="19">
        <v>5</v>
      </c>
      <c r="E161" s="29">
        <f>D161*0.9</f>
        <v>4.5</v>
      </c>
      <c r="F161" s="78">
        <v>2</v>
      </c>
      <c r="G161" s="19">
        <v>10</v>
      </c>
      <c r="H161" s="19">
        <v>10</v>
      </c>
      <c r="I161" s="37">
        <f>F161*E161</f>
        <v>9</v>
      </c>
      <c r="J161" s="19">
        <f>$I$161</f>
        <v>9</v>
      </c>
      <c r="K161" s="148">
        <f>J161*135.84/1422.48</f>
        <v>0.8594567234688713</v>
      </c>
      <c r="L161" s="148">
        <f>SUM(J161:K161)</f>
        <v>9.85945672346887</v>
      </c>
      <c r="M161" s="148">
        <f>L161*2167.83/1528.15</f>
        <v>13.986602145625444</v>
      </c>
      <c r="N161" s="148">
        <f>M161*61.13/2210.63</f>
        <v>0.38676802050188563</v>
      </c>
      <c r="O161" s="158">
        <f>SUM(M161:N161)</f>
        <v>14.37337016612733</v>
      </c>
      <c r="P161" s="40"/>
    </row>
    <row r="162" spans="1:16" ht="12" customHeight="1">
      <c r="A162" s="9"/>
      <c r="B162" s="30"/>
      <c r="C162" s="31" t="s">
        <v>4</v>
      </c>
      <c r="D162" s="11"/>
      <c r="E162" s="11"/>
      <c r="F162" s="81"/>
      <c r="G162" s="19"/>
      <c r="H162" s="38"/>
      <c r="I162" s="40"/>
      <c r="J162" s="38"/>
      <c r="K162" s="40"/>
      <c r="L162" s="40"/>
      <c r="M162" s="40"/>
      <c r="N162" s="40"/>
      <c r="O162" s="40"/>
      <c r="P162" s="40"/>
    </row>
    <row r="163" spans="1:16" ht="12.75">
      <c r="A163" s="28">
        <v>1</v>
      </c>
      <c r="B163" s="20" t="s">
        <v>18</v>
      </c>
      <c r="C163" s="15" t="s">
        <v>19</v>
      </c>
      <c r="D163" s="19">
        <v>60</v>
      </c>
      <c r="E163" s="29">
        <f>D163*0.9</f>
        <v>54</v>
      </c>
      <c r="F163" s="78">
        <v>3</v>
      </c>
      <c r="G163" s="19">
        <f aca="true" t="shared" si="10" ref="G163:G180">D163*F163</f>
        <v>180</v>
      </c>
      <c r="H163" s="39"/>
      <c r="I163" s="37">
        <f>F163*E163</f>
        <v>162</v>
      </c>
      <c r="J163" s="39"/>
      <c r="K163" s="40"/>
      <c r="L163" s="40"/>
      <c r="M163" s="40"/>
      <c r="N163" s="40"/>
      <c r="O163" s="40"/>
      <c r="P163" s="40"/>
    </row>
    <row r="164" spans="1:16" ht="12.75">
      <c r="A164" s="28">
        <v>2</v>
      </c>
      <c r="B164" s="18" t="s">
        <v>8</v>
      </c>
      <c r="C164" s="15" t="s">
        <v>9</v>
      </c>
      <c r="D164" s="21">
        <v>0.6</v>
      </c>
      <c r="E164" s="29">
        <f aca="true" t="shared" si="11" ref="E164:E180">D164*0.9</f>
        <v>0.54</v>
      </c>
      <c r="F164" s="78">
        <v>10</v>
      </c>
      <c r="G164" s="19">
        <f t="shared" si="10"/>
        <v>6</v>
      </c>
      <c r="H164" s="39"/>
      <c r="I164" s="37">
        <f>F164*E164</f>
        <v>5.4</v>
      </c>
      <c r="J164" s="39"/>
      <c r="K164" s="40"/>
      <c r="L164" s="40"/>
      <c r="M164" s="40"/>
      <c r="N164" s="40"/>
      <c r="O164" s="40"/>
      <c r="P164" s="40"/>
    </row>
    <row r="165" spans="1:16" s="75" customFormat="1" ht="12" customHeight="1">
      <c r="A165" s="76">
        <v>2</v>
      </c>
      <c r="B165" s="73">
        <v>5758</v>
      </c>
      <c r="C165" s="91" t="s">
        <v>93</v>
      </c>
      <c r="D165" s="74">
        <v>6.25</v>
      </c>
      <c r="E165" s="29">
        <f>D165*0.9</f>
        <v>5.625</v>
      </c>
      <c r="F165" s="86">
        <v>2</v>
      </c>
      <c r="G165" s="19">
        <f t="shared" si="10"/>
        <v>12.5</v>
      </c>
      <c r="H165" s="38"/>
      <c r="I165" s="37">
        <v>11.24</v>
      </c>
      <c r="J165" s="38"/>
      <c r="K165" s="38"/>
      <c r="L165" s="38"/>
      <c r="M165" s="38"/>
      <c r="N165" s="38"/>
      <c r="O165" s="38"/>
      <c r="P165" s="38"/>
    </row>
    <row r="166" spans="1:16" ht="12.75">
      <c r="A166" s="28">
        <v>5</v>
      </c>
      <c r="B166" s="26" t="s">
        <v>20</v>
      </c>
      <c r="C166" s="27" t="s">
        <v>21</v>
      </c>
      <c r="D166" s="14">
        <v>5</v>
      </c>
      <c r="E166" s="29">
        <f t="shared" si="11"/>
        <v>4.5</v>
      </c>
      <c r="F166" s="78">
        <v>13</v>
      </c>
      <c r="G166" s="19">
        <f t="shared" si="10"/>
        <v>65</v>
      </c>
      <c r="H166" s="35"/>
      <c r="I166" s="37">
        <f aca="true" t="shared" si="12" ref="I166:I180">F166*E166</f>
        <v>58.5</v>
      </c>
      <c r="J166" s="35"/>
      <c r="K166" s="40"/>
      <c r="L166" s="40"/>
      <c r="M166" s="40"/>
      <c r="N166" s="40"/>
      <c r="O166" s="40"/>
      <c r="P166" s="40"/>
    </row>
    <row r="167" spans="1:16" ht="12.75">
      <c r="A167" s="28">
        <v>6</v>
      </c>
      <c r="B167" s="26" t="s">
        <v>22</v>
      </c>
      <c r="C167" s="27" t="s">
        <v>23</v>
      </c>
      <c r="D167" s="14">
        <v>5</v>
      </c>
      <c r="E167" s="29">
        <f t="shared" si="11"/>
        <v>4.5</v>
      </c>
      <c r="F167" s="78">
        <v>21</v>
      </c>
      <c r="G167" s="19">
        <f t="shared" si="10"/>
        <v>105</v>
      </c>
      <c r="H167" s="40"/>
      <c r="I167" s="37">
        <f t="shared" si="12"/>
        <v>94.5</v>
      </c>
      <c r="J167" s="40"/>
      <c r="K167" s="40"/>
      <c r="L167" s="40"/>
      <c r="M167" s="40"/>
      <c r="N167" s="40"/>
      <c r="O167" s="40"/>
      <c r="P167" s="40"/>
    </row>
    <row r="168" spans="1:16" ht="12.75">
      <c r="A168" s="28">
        <v>7</v>
      </c>
      <c r="B168" s="32" t="s">
        <v>14</v>
      </c>
      <c r="C168" s="33" t="s">
        <v>15</v>
      </c>
      <c r="D168" s="34">
        <v>5</v>
      </c>
      <c r="E168" s="29">
        <f t="shared" si="11"/>
        <v>4.5</v>
      </c>
      <c r="F168" s="78">
        <v>12</v>
      </c>
      <c r="G168" s="19">
        <f t="shared" si="10"/>
        <v>60</v>
      </c>
      <c r="H168" s="41"/>
      <c r="I168" s="37">
        <f t="shared" si="12"/>
        <v>54</v>
      </c>
      <c r="J168" s="41"/>
      <c r="K168" s="40"/>
      <c r="L168" s="40"/>
      <c r="M168" s="40"/>
      <c r="N168" s="40"/>
      <c r="O168" s="40"/>
      <c r="P168" s="40"/>
    </row>
    <row r="169" spans="1:16" ht="12.75">
      <c r="A169" s="28">
        <v>8</v>
      </c>
      <c r="B169" s="32" t="s">
        <v>24</v>
      </c>
      <c r="C169" s="33" t="s">
        <v>25</v>
      </c>
      <c r="D169" s="34">
        <v>5</v>
      </c>
      <c r="E169" s="29">
        <f t="shared" si="11"/>
        <v>4.5</v>
      </c>
      <c r="F169" s="78">
        <v>2</v>
      </c>
      <c r="G169" s="19">
        <f t="shared" si="10"/>
        <v>10</v>
      </c>
      <c r="H169" s="41"/>
      <c r="I169" s="37">
        <f t="shared" si="12"/>
        <v>9</v>
      </c>
      <c r="J169" s="41"/>
      <c r="K169" s="40"/>
      <c r="L169" s="40"/>
      <c r="M169" s="40"/>
      <c r="N169" s="40"/>
      <c r="O169" s="40"/>
      <c r="P169" s="40"/>
    </row>
    <row r="170" spans="1:16" ht="12.75">
      <c r="A170" s="28">
        <v>10</v>
      </c>
      <c r="B170" s="32">
        <v>6770</v>
      </c>
      <c r="C170" s="33" t="s">
        <v>63</v>
      </c>
      <c r="D170" s="34">
        <v>0.5</v>
      </c>
      <c r="E170" s="29">
        <f t="shared" si="11"/>
        <v>0.45</v>
      </c>
      <c r="F170" s="78">
        <v>20</v>
      </c>
      <c r="G170" s="19">
        <f t="shared" si="10"/>
        <v>10</v>
      </c>
      <c r="H170" s="41"/>
      <c r="I170" s="37">
        <f t="shared" si="12"/>
        <v>9</v>
      </c>
      <c r="J170" s="41"/>
      <c r="K170" s="40"/>
      <c r="L170" s="40"/>
      <c r="M170" s="40"/>
      <c r="N170" s="40"/>
      <c r="O170" s="40"/>
      <c r="P170" s="40"/>
    </row>
    <row r="171" spans="1:16" ht="12.75">
      <c r="A171" s="28">
        <v>11</v>
      </c>
      <c r="B171" s="32" t="s">
        <v>64</v>
      </c>
      <c r="C171" s="33" t="s">
        <v>65</v>
      </c>
      <c r="D171" s="34">
        <v>7.5</v>
      </c>
      <c r="E171" s="29">
        <f t="shared" si="11"/>
        <v>6.75</v>
      </c>
      <c r="F171" s="78">
        <v>3</v>
      </c>
      <c r="G171" s="19">
        <f t="shared" si="10"/>
        <v>22.5</v>
      </c>
      <c r="H171" s="41"/>
      <c r="I171" s="37">
        <f t="shared" si="12"/>
        <v>20.25</v>
      </c>
      <c r="J171" s="41"/>
      <c r="K171" s="40"/>
      <c r="L171" s="40"/>
      <c r="M171" s="40"/>
      <c r="N171" s="40"/>
      <c r="O171" s="40"/>
      <c r="P171" s="40"/>
    </row>
    <row r="172" spans="1:16" ht="12.75">
      <c r="A172" s="28">
        <v>12</v>
      </c>
      <c r="B172" s="32">
        <v>5780</v>
      </c>
      <c r="C172" s="33" t="s">
        <v>31</v>
      </c>
      <c r="D172" s="34">
        <v>5</v>
      </c>
      <c r="E172" s="29">
        <f t="shared" si="11"/>
        <v>4.5</v>
      </c>
      <c r="F172" s="78">
        <v>2</v>
      </c>
      <c r="G172" s="19">
        <f t="shared" si="10"/>
        <v>10</v>
      </c>
      <c r="H172" s="41"/>
      <c r="I172" s="37">
        <f t="shared" si="12"/>
        <v>9</v>
      </c>
      <c r="J172" s="41"/>
      <c r="K172" s="40"/>
      <c r="L172" s="40"/>
      <c r="M172" s="40"/>
      <c r="N172" s="40"/>
      <c r="O172" s="40"/>
      <c r="P172" s="40"/>
    </row>
    <row r="173" spans="1:16" ht="12.75">
      <c r="A173" s="28">
        <v>13</v>
      </c>
      <c r="B173" s="32">
        <v>5781</v>
      </c>
      <c r="C173" s="33" t="s">
        <v>32</v>
      </c>
      <c r="D173" s="34">
        <v>5</v>
      </c>
      <c r="E173" s="29">
        <f t="shared" si="11"/>
        <v>4.5</v>
      </c>
      <c r="F173" s="78">
        <v>1</v>
      </c>
      <c r="G173" s="19">
        <f t="shared" si="10"/>
        <v>5</v>
      </c>
      <c r="H173" s="41"/>
      <c r="I173" s="37">
        <f t="shared" si="12"/>
        <v>4.5</v>
      </c>
      <c r="J173" s="41"/>
      <c r="K173" s="40"/>
      <c r="L173" s="40"/>
      <c r="M173" s="40"/>
      <c r="N173" s="40"/>
      <c r="O173" s="40"/>
      <c r="P173" s="40"/>
    </row>
    <row r="174" spans="1:16" ht="12.75">
      <c r="A174" s="28">
        <v>14</v>
      </c>
      <c r="B174" s="32">
        <v>5782</v>
      </c>
      <c r="C174" s="33" t="s">
        <v>33</v>
      </c>
      <c r="D174" s="34">
        <v>5</v>
      </c>
      <c r="E174" s="29">
        <f t="shared" si="11"/>
        <v>4.5</v>
      </c>
      <c r="F174" s="78">
        <v>1</v>
      </c>
      <c r="G174" s="19">
        <f t="shared" si="10"/>
        <v>5</v>
      </c>
      <c r="H174" s="41"/>
      <c r="I174" s="37">
        <f t="shared" si="12"/>
        <v>4.5</v>
      </c>
      <c r="J174" s="41"/>
      <c r="K174" s="40"/>
      <c r="L174" s="40"/>
      <c r="M174" s="40"/>
      <c r="N174" s="40"/>
      <c r="O174" s="40"/>
      <c r="P174" s="40"/>
    </row>
    <row r="175" spans="1:16" ht="12.75">
      <c r="A175" s="28">
        <v>16</v>
      </c>
      <c r="B175" s="32">
        <v>5801</v>
      </c>
      <c r="C175" s="33" t="s">
        <v>36</v>
      </c>
      <c r="D175" s="34">
        <v>8</v>
      </c>
      <c r="E175" s="29">
        <f t="shared" si="11"/>
        <v>7.2</v>
      </c>
      <c r="F175" s="78">
        <v>1</v>
      </c>
      <c r="G175" s="19">
        <f t="shared" si="10"/>
        <v>8</v>
      </c>
      <c r="H175" s="41"/>
      <c r="I175" s="37">
        <f t="shared" si="12"/>
        <v>7.2</v>
      </c>
      <c r="J175" s="41"/>
      <c r="K175" s="40"/>
      <c r="L175" s="40"/>
      <c r="M175" s="40"/>
      <c r="N175" s="40"/>
      <c r="O175" s="40"/>
      <c r="P175" s="40"/>
    </row>
    <row r="176" spans="1:16" ht="12.75">
      <c r="A176" s="28">
        <v>17</v>
      </c>
      <c r="B176" s="32">
        <v>5807</v>
      </c>
      <c r="C176" s="33" t="s">
        <v>37</v>
      </c>
      <c r="D176" s="34">
        <v>8</v>
      </c>
      <c r="E176" s="29">
        <f t="shared" si="11"/>
        <v>7.2</v>
      </c>
      <c r="F176" s="78">
        <v>2</v>
      </c>
      <c r="G176" s="19">
        <f t="shared" si="10"/>
        <v>16</v>
      </c>
      <c r="H176" s="41"/>
      <c r="I176" s="37">
        <f t="shared" si="12"/>
        <v>14.4</v>
      </c>
      <c r="J176" s="41"/>
      <c r="K176" s="40"/>
      <c r="L176" s="40"/>
      <c r="M176" s="40"/>
      <c r="N176" s="40"/>
      <c r="O176" s="40"/>
      <c r="P176" s="40"/>
    </row>
    <row r="177" spans="1:16" ht="12.75">
      <c r="A177" s="28">
        <v>18</v>
      </c>
      <c r="B177" s="32">
        <v>813</v>
      </c>
      <c r="C177" s="33" t="s">
        <v>38</v>
      </c>
      <c r="D177" s="34">
        <v>8</v>
      </c>
      <c r="E177" s="29">
        <f t="shared" si="11"/>
        <v>7.2</v>
      </c>
      <c r="F177" s="78">
        <v>1</v>
      </c>
      <c r="G177" s="19">
        <f t="shared" si="10"/>
        <v>8</v>
      </c>
      <c r="H177" s="41"/>
      <c r="I177" s="37">
        <f t="shared" si="12"/>
        <v>7.2</v>
      </c>
      <c r="J177" s="41"/>
      <c r="K177" s="40"/>
      <c r="L177" s="40"/>
      <c r="M177" s="40"/>
      <c r="N177" s="40"/>
      <c r="O177" s="40"/>
      <c r="P177" s="40"/>
    </row>
    <row r="178" spans="1:16" ht="12.75">
      <c r="A178" s="28">
        <v>19</v>
      </c>
      <c r="B178" s="32">
        <v>5814</v>
      </c>
      <c r="C178" s="33" t="s">
        <v>39</v>
      </c>
      <c r="D178" s="34">
        <v>8</v>
      </c>
      <c r="E178" s="29">
        <f t="shared" si="11"/>
        <v>7.2</v>
      </c>
      <c r="F178" s="78">
        <v>2</v>
      </c>
      <c r="G178" s="19">
        <f t="shared" si="10"/>
        <v>16</v>
      </c>
      <c r="H178" s="41"/>
      <c r="I178" s="37">
        <f t="shared" si="12"/>
        <v>14.4</v>
      </c>
      <c r="J178" s="41"/>
      <c r="K178" s="40"/>
      <c r="L178" s="40"/>
      <c r="M178" s="40"/>
      <c r="N178" s="40"/>
      <c r="O178" s="40"/>
      <c r="P178" s="40"/>
    </row>
    <row r="179" spans="1:16" ht="12.75">
      <c r="A179" s="28">
        <v>20</v>
      </c>
      <c r="B179" s="32">
        <v>5815</v>
      </c>
      <c r="C179" s="33" t="s">
        <v>40</v>
      </c>
      <c r="D179" s="34">
        <v>8</v>
      </c>
      <c r="E179" s="29">
        <f t="shared" si="11"/>
        <v>7.2</v>
      </c>
      <c r="F179" s="78">
        <v>2</v>
      </c>
      <c r="G179" s="19">
        <f t="shared" si="10"/>
        <v>16</v>
      </c>
      <c r="H179" s="41"/>
      <c r="I179" s="37">
        <f t="shared" si="12"/>
        <v>14.4</v>
      </c>
      <c r="J179" s="41"/>
      <c r="K179" s="40"/>
      <c r="L179" s="40"/>
      <c r="M179" s="40"/>
      <c r="N179" s="40"/>
      <c r="O179" s="40"/>
      <c r="P179" s="40"/>
    </row>
    <row r="180" spans="1:16" ht="12.75">
      <c r="A180" s="28">
        <v>21</v>
      </c>
      <c r="B180" s="32">
        <v>7080</v>
      </c>
      <c r="C180" s="33" t="s">
        <v>41</v>
      </c>
      <c r="D180" s="34">
        <v>32</v>
      </c>
      <c r="E180" s="29">
        <f t="shared" si="11"/>
        <v>28.8</v>
      </c>
      <c r="F180" s="78">
        <v>2</v>
      </c>
      <c r="G180" s="19">
        <f t="shared" si="10"/>
        <v>64</v>
      </c>
      <c r="H180" s="151">
        <f>SUM(G163:G180)</f>
        <v>619</v>
      </c>
      <c r="I180" s="37">
        <f t="shared" si="12"/>
        <v>57.6</v>
      </c>
      <c r="J180" s="151">
        <f>SUM(I163:I180)</f>
        <v>557.0899999999999</v>
      </c>
      <c r="K180" s="148">
        <f>J180*135.84/1422.48</f>
        <v>53.19941623080816</v>
      </c>
      <c r="L180" s="148">
        <f>SUM(J180:K180)</f>
        <v>610.2894162308081</v>
      </c>
      <c r="M180" s="148">
        <f>L180*2167.83/1528.15</f>
        <v>865.7551321451641</v>
      </c>
      <c r="N180" s="148">
        <f>M180*61.13/2210.63</f>
        <v>23.940510726821714</v>
      </c>
      <c r="O180" s="158">
        <f>SUM(M180:N180)</f>
        <v>889.6956428719858</v>
      </c>
      <c r="P180" s="40"/>
    </row>
    <row r="181" spans="1:16" ht="12.75">
      <c r="A181" s="28"/>
      <c r="B181" s="13"/>
      <c r="C181" s="17"/>
      <c r="D181" s="14"/>
      <c r="E181" s="29"/>
      <c r="F181" s="78" t="s">
        <v>6</v>
      </c>
      <c r="G181" s="19">
        <f aca="true" t="shared" si="13" ref="G181:P181">SUM(G3:G180)</f>
        <v>1580.6</v>
      </c>
      <c r="H181" s="19">
        <f t="shared" si="13"/>
        <v>1575.6</v>
      </c>
      <c r="I181" s="19">
        <f t="shared" si="13"/>
        <v>1422.4800000000007</v>
      </c>
      <c r="J181" s="19">
        <f t="shared" si="13"/>
        <v>1417.98</v>
      </c>
      <c r="K181" s="19">
        <f t="shared" si="13"/>
        <v>135.41027163826556</v>
      </c>
      <c r="L181" s="19">
        <f t="shared" si="13"/>
        <v>1553.3902716382654</v>
      </c>
      <c r="M181" s="19">
        <f t="shared" si="13"/>
        <v>2203.635790050441</v>
      </c>
      <c r="N181" s="19">
        <f t="shared" si="13"/>
        <v>60.93659085680708</v>
      </c>
      <c r="O181" s="19">
        <f t="shared" si="13"/>
        <v>2264.5723809072474</v>
      </c>
      <c r="P181" s="19">
        <f t="shared" si="13"/>
        <v>485.5846298407774</v>
      </c>
    </row>
    <row r="182" spans="1:10" ht="12.75">
      <c r="A182" s="4"/>
      <c r="B182" s="8"/>
      <c r="C182" s="7"/>
      <c r="D182" s="5"/>
      <c r="E182" s="5"/>
      <c r="F182" s="82"/>
      <c r="G182" s="10"/>
      <c r="J182" s="147"/>
    </row>
    <row r="183" spans="3:10" ht="12.75">
      <c r="C183" s="12" t="s">
        <v>7</v>
      </c>
      <c r="J183" s="147"/>
    </row>
    <row r="184" ht="12.75">
      <c r="J184" s="147"/>
    </row>
    <row r="185" spans="3:10" ht="29.25">
      <c r="C185" s="6" t="s">
        <v>4</v>
      </c>
      <c r="J185" s="147"/>
    </row>
    <row r="186" spans="3:10" ht="12.75">
      <c r="C186" s="1" t="s">
        <v>5</v>
      </c>
      <c r="J186" s="147"/>
    </row>
    <row r="187" spans="3:10" ht="12.75">
      <c r="C187" s="1">
        <v>96221803</v>
      </c>
      <c r="J187" s="147"/>
    </row>
  </sheetData>
  <sheetProtection/>
  <mergeCells count="4">
    <mergeCell ref="A118:A124"/>
    <mergeCell ref="B118:B124"/>
    <mergeCell ref="F118:F124"/>
    <mergeCell ref="G118:G124"/>
  </mergeCells>
  <hyperlinks>
    <hyperlink ref="C4" r:id="rId1" display="martinnho@gmail.com"/>
    <hyperlink ref="C24" r:id="rId2" display="manju@melwani.sg"/>
    <hyperlink ref="C81" r:id="rId3" display="Mithun.Malani@dell.com"/>
    <hyperlink ref="C82" r:id="rId4" display="saylisg@yahoo.com.sg"/>
    <hyperlink ref="C56" r:id="rId5" display="khasniza@ups.com"/>
    <hyperlink ref="C112" r:id="rId6" display="elizabethwong@artshouse.sg"/>
    <hyperlink ref="C116" r:id="rId7" display="Competent Communicator Manual Speech Ribbon Set (P1 - P10)"/>
    <hyperlink ref="C119" r:id="rId8" display="Find Your Voice. (Item 99)"/>
    <hyperlink ref="C120" r:id="rId9" display="Confidence. The Voice of Leadership. (Item 101)"/>
    <hyperlink ref="C121" r:id="rId10" display="All About Toastmasters (Item 124)"/>
    <hyperlink ref="C123" r:id="rId11" display="Promotional Bookmark (Item 6818)"/>
    <hyperlink ref="C124" r:id="rId12" display="Promotional Magnet (Item 6770)"/>
    <hyperlink ref="C46" r:id="rId13" display="aaron.kcj1@gmail.com"/>
    <hyperlink ref="C64" r:id="rId14" display="qiongweilow@hotmail.com"/>
    <hyperlink ref="C159" r:id="rId15" display="Tayyk8@gmail.com"/>
    <hyperlink ref="C90" r:id="rId16" display="anandariyarathinam@gmail.com"/>
    <hyperlink ref="C77" r:id="rId17" display="kvk202@gmail.com"/>
    <hyperlink ref="C154" r:id="rId18" display="kathy_toh@hotmail.com"/>
    <hyperlink ref="C142" r:id="rId19" display="taileen.99@gmail.com"/>
    <hyperlink ref="C40" r:id="rId20" display="Mithun.Malani@dell.com"/>
    <hyperlink ref="C35" r:id="rId21" display="genevechua1118@gmail.com"/>
    <hyperlink ref="C147" r:id="rId22" display="sinlinthong@gmail.com"/>
  </hyperlinks>
  <printOptions/>
  <pageMargins left="0.25" right="0.25" top="0.75" bottom="0.75" header="0.3" footer="0.3"/>
  <pageSetup fitToHeight="0" fitToWidth="1" horizontalDpi="600" verticalDpi="600" orientation="landscape" paperSize="9" scale="83" r:id="rId23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Bill_TI_Bulk_Order_0614.xls</dc:title>
  <dc:subject>FREE Service for Toastmasters</dc:subject>
  <dc:creator>LGET Tay Yiang Ping DTM &lt;yptay@makeadifference.sg&gt;</dc:creator>
  <cp:keywords/>
  <dc:description/>
  <cp:lastModifiedBy>Yiang Ping Tay</cp:lastModifiedBy>
  <cp:lastPrinted>2019-08-16T14:41:46Z</cp:lastPrinted>
  <dcterms:created xsi:type="dcterms:W3CDTF">2006-02-25T13:48:34Z</dcterms:created>
  <dcterms:modified xsi:type="dcterms:W3CDTF">2019-09-06T16:15:06Z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