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0717" sheetId="1" r:id="rId1"/>
    <sheet name="Sheet2" sheetId="2" r:id="rId2"/>
    <sheet name="Sheet3" sheetId="3" r:id="rId3"/>
  </sheets>
  <definedNames>
    <definedName name="_xlnm.Print_Area" localSheetId="0">'0717'!$A$1:$P$166</definedName>
  </definedNames>
  <calcPr fullCalcOnLoad="1"/>
</workbook>
</file>

<file path=xl/sharedStrings.xml><?xml version="1.0" encoding="utf-8"?>
<sst xmlns="http://schemas.openxmlformats.org/spreadsheetml/2006/main" count="287" uniqueCount="159">
  <si>
    <t>Item Code</t>
  </si>
  <si>
    <t>Description</t>
  </si>
  <si>
    <t>Amount</t>
  </si>
  <si>
    <t>No.</t>
  </si>
  <si>
    <t>Email:</t>
  </si>
  <si>
    <t>Mobile:</t>
  </si>
  <si>
    <t xml:space="preserve">Club Name: </t>
  </si>
  <si>
    <t>Contact Person:</t>
  </si>
  <si>
    <t>Tay Yiang Ping</t>
  </si>
  <si>
    <t>393IB</t>
  </si>
  <si>
    <t>The Icebreaker Ribbons (Set of 10)</t>
  </si>
  <si>
    <t>393BTT</t>
  </si>
  <si>
    <t>393BS</t>
  </si>
  <si>
    <t>Best Speaker Ribbon Set (Set of 10)</t>
  </si>
  <si>
    <t>393BE</t>
  </si>
  <si>
    <t>Best Evaluator Ribbon Set (Set of 10)</t>
  </si>
  <si>
    <t>Best Table Topic Ribbon Set (Set of 10) </t>
  </si>
  <si>
    <t>unit price US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</si>
  <si>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</si>
  <si>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</si>
  <si>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Division B</t>
  </si>
  <si>
    <t>Vera Chia</t>
  </si>
  <si>
    <t>verachia@live.com.sg</t>
  </si>
  <si>
    <t xml:space="preserve">Toastmasters Club banner with customisation              Line 1: Area B1
Line 2: 
Line 3:  District 80
Line 4:  Singapore
</t>
  </si>
  <si>
    <t xml:space="preserve">Toastmasters Club banner with customisation              Line 1: Area B2
Line 2: 
Line 3:  District 80
Line 4:  Singapore
</t>
  </si>
  <si>
    <t xml:space="preserve">Toastmasters Club banner with customisation              Line 1: Area B3
Line 2:  
Line 3:  District 80
Line 4:  Singapore
</t>
  </si>
  <si>
    <t xml:space="preserve">Toastmasters Club banner with customisation              Line 1: Area B6
Line 2:  
Line 3:  District 80
Line 4:  Singapore
</t>
  </si>
  <si>
    <t>Banner Bag</t>
  </si>
  <si>
    <t>393CC</t>
  </si>
  <si>
    <t>CC Ribbon Set (set of 10)</t>
  </si>
  <si>
    <t>393CL</t>
  </si>
  <si>
    <t>CL Ribbon Set (set of 10)</t>
  </si>
  <si>
    <t>Club President Pin</t>
  </si>
  <si>
    <t>Secretary Pin</t>
  </si>
  <si>
    <t>Sergeant at Arms Pin</t>
  </si>
  <si>
    <t>Vice President Education Pin</t>
  </si>
  <si>
    <t>Vice President Public Relations Pin</t>
  </si>
  <si>
    <t>Vice President Membership Pin</t>
  </si>
  <si>
    <t>Treasurer Pin</t>
  </si>
  <si>
    <t>Portable Lectern</t>
  </si>
  <si>
    <t>Changi Simei Toastmaster</t>
  </si>
  <si>
    <t>Tan Kooi Ching/ Anan Deshpande</t>
  </si>
  <si>
    <t>kctan7726@yahoo.com/ anandtac@gmail.com</t>
  </si>
  <si>
    <t>91058281 / 92731075</t>
  </si>
  <si>
    <t>CC Ribon Set (set of 10)</t>
  </si>
  <si>
    <t>CL Ribon Set (set of 10)</t>
  </si>
  <si>
    <t>393HALFCC</t>
  </si>
  <si>
    <t>Half CC Ribon Set (set of 10)</t>
  </si>
  <si>
    <t>Item# 163</t>
  </si>
  <si>
    <t>Ballots and Brief Evaluations (set of 500)</t>
  </si>
  <si>
    <t>Gek Poh Ville Toastmasters Club 988810</t>
  </si>
  <si>
    <t>Jacqueline Ang</t>
  </si>
  <si>
    <t>mumu@live.com.sg</t>
  </si>
  <si>
    <t>510D</t>
  </si>
  <si>
    <t>Speech Contest Participation Certificate</t>
  </si>
  <si>
    <t>1995A</t>
  </si>
  <si>
    <t>1995B</t>
  </si>
  <si>
    <t>1995C</t>
  </si>
  <si>
    <t xml:space="preserve">Torch Award (1st Place)
</t>
  </si>
  <si>
    <t xml:space="preserve">Torch Award (2nd Place)
 </t>
  </si>
  <si>
    <t xml:space="preserve">Torch Award (3rd Place)
 </t>
  </si>
  <si>
    <t xml:space="preserve">Toastmasters Club banner with customisation              Line 1: Area L1
Line 2: 
Line 3:  District 80
Line 4:  Singapore
</t>
  </si>
  <si>
    <t>Division L</t>
  </si>
  <si>
    <t>Gay Mui Hay</t>
  </si>
  <si>
    <t>muihay@gmail.com</t>
  </si>
  <si>
    <t xml:space="preserve">Toastmasters Club banner with customisation              Line 1: Area L2
Line 2: 
Line 3:  District 80
Line 4:  Singapore
</t>
  </si>
  <si>
    <t xml:space="preserve">Toastmasters Club banner with customisation              Line 1: Area L3
Line 2:  
Line 3:  District 80
Line 4:  Singapore
</t>
  </si>
  <si>
    <t xml:space="preserve">Toastmasters Club banner with customisation              Line 1: Area L4
Line 2: 
Line 3:  District 80
Line 4:  Singapore
</t>
  </si>
  <si>
    <t xml:space="preserve">Toastmasters Club banner with customisation              Line 1: Area L5
Line 2: 
Line 3:  District 80
Line 4:  Singapore
</t>
  </si>
  <si>
    <t xml:space="preserve">Toastmasters Club banner with customisation              Line 1: Area L6
Line 2:  
Line 3:  District 80
Line 4:  Singapore
</t>
  </si>
  <si>
    <t>5801Z</t>
  </si>
  <si>
    <t>Club Officer Pin Set (8 pins)</t>
  </si>
  <si>
    <t>CS226I</t>
  </si>
  <si>
    <t>Persuasive Speaking - Simplified Chinese</t>
  </si>
  <si>
    <t>Brilliant Advanced Toastmasters Club</t>
  </si>
  <si>
    <t>Lim S eh Leng</t>
  </si>
  <si>
    <t>lsehleng@yahoo.com</t>
  </si>
  <si>
    <t>Highlighter Pen</t>
  </si>
  <si>
    <t>Promotional Gavel Pencil</t>
  </si>
  <si>
    <t>Best Speaker Ribbon</t>
  </si>
  <si>
    <t>Best Evaluator Ribbon</t>
  </si>
  <si>
    <t>Best Table Topics Ribbon</t>
  </si>
  <si>
    <t>Oval Torch Award (3rd Place)</t>
  </si>
  <si>
    <t>Oval Torch Award (2nd Place)</t>
  </si>
  <si>
    <t>Oval Torch Award (1st Place)</t>
  </si>
  <si>
    <t>Ulu Pandan Toastmasters Club</t>
  </si>
  <si>
    <t>Rina Hui-Min Prasad</t>
  </si>
  <si>
    <t>rinacelestineprasad@gmail.com</t>
  </si>
  <si>
    <t xml:space="preserve">394SCP </t>
  </si>
  <si>
    <t>Speech Contest Ribbon (Participant)</t>
  </si>
  <si>
    <t xml:space="preserve">331M </t>
  </si>
  <si>
    <t xml:space="preserve">332M </t>
  </si>
  <si>
    <t>Jurong Green Advanced Toastmasters Club</t>
  </si>
  <si>
    <t>Dinusha Withanage</t>
  </si>
  <si>
    <t>dwithanage@gmail.com</t>
  </si>
  <si>
    <t xml:space="preserve"> 393BS</t>
  </si>
  <si>
    <t xml:space="preserve">Best Speaker Ribbon Set (Set of 10)  </t>
  </si>
  <si>
    <t xml:space="preserve"> 393BE</t>
  </si>
  <si>
    <t xml:space="preserve">Best Evaluator Ribbon Set (Set of 10) </t>
  </si>
  <si>
    <t xml:space="preserve"> 393BTT</t>
  </si>
  <si>
    <t xml:space="preserve">Best Table Topic Ribbon Set (Set of 10)  </t>
  </si>
  <si>
    <t xml:space="preserve">The Icebreaker Ribbons (Set of 10) </t>
  </si>
  <si>
    <t xml:space="preserve"> 5801Z</t>
  </si>
  <si>
    <t xml:space="preserve">Club Officer Pin Set (8pins)  </t>
  </si>
  <si>
    <t xml:space="preserve">Member and Club Officer Badge (Magnetic Back) with customisation:
1. Tan Boon Lan, ACB
Ulu Pandan Toastmasters 
Club 5202
</t>
  </si>
  <si>
    <t>DTM Badge (Magnetic Back) with customisation:
1. Ho Yen Yuen, DTM
Ulu Pandan Toastmasters 
Club 5202</t>
  </si>
  <si>
    <t>Caretech ATO TMC</t>
  </si>
  <si>
    <t>Koh Lay Hoon</t>
  </si>
  <si>
    <t>lh_koh_21@yahoo.com</t>
  </si>
  <si>
    <t>Leadership, Part II: Developing your Leadership skills</t>
  </si>
  <si>
    <t>Chua Chu Kang Toastmasters</t>
  </si>
  <si>
    <t>Aaron Ting (Club President)</t>
  </si>
  <si>
    <t>aaronting.ccktoastmasters@gmail.com</t>
  </si>
  <si>
    <t>226I</t>
  </si>
  <si>
    <t>Persuasive Speaking</t>
  </si>
  <si>
    <t>226O</t>
  </si>
  <si>
    <t>Humorously Speaking</t>
  </si>
  <si>
    <t>Blank Certificate</t>
  </si>
  <si>
    <t>Certificate of Appreciation</t>
  </si>
  <si>
    <t>ISCA Toastmasters</t>
  </si>
  <si>
    <t>Helen Lee</t>
  </si>
  <si>
    <t>oceanwheel@hotmail.com</t>
  </si>
  <si>
    <t>1916A</t>
  </si>
  <si>
    <t>Gavel Paperweight</t>
  </si>
  <si>
    <t xml:space="preserve">First Timers Ribbon </t>
  </si>
  <si>
    <t xml:space="preserve">393FT </t>
  </si>
  <si>
    <t>Cassandra</t>
  </si>
  <si>
    <t>Bukit Batok East CC</t>
  </si>
  <si>
    <t>Cassandra Ang</t>
  </si>
  <si>
    <t>cassandra@seadpl.com</t>
  </si>
  <si>
    <t>393FT</t>
  </si>
  <si>
    <t>First Timers Ribbon Set (Set of 10)</t>
  </si>
  <si>
    <t>Bukit Batok CC Toastmasters Club</t>
  </si>
  <si>
    <t>Samantha Kwan</t>
  </si>
  <si>
    <t>kitmengkwan@hotmail.com</t>
  </si>
  <si>
    <t>Pathways Pin</t>
  </si>
  <si>
    <t>Less 10%-20% Discount</t>
  </si>
  <si>
    <t>Qty</t>
  </si>
  <si>
    <t>Total before Discount</t>
  </si>
  <si>
    <t>After Discount</t>
  </si>
  <si>
    <t>Total after Discount</t>
  </si>
  <si>
    <t>Total US</t>
  </si>
  <si>
    <t>Totol S$</t>
  </si>
  <si>
    <t>Stock</t>
  </si>
  <si>
    <t xml:space="preserve">US$2,112.91 / S$2,963.80 exchange rate </t>
  </si>
  <si>
    <t>Apportion Shipping Charges $420.69</t>
  </si>
  <si>
    <t>S$8.90</t>
  </si>
  <si>
    <t>S$17.80</t>
  </si>
  <si>
    <t>Part of 163</t>
  </si>
  <si>
    <t>S$10.72</t>
  </si>
  <si>
    <t xml:space="preserve">SIM Mandarin Toastmasters Club  </t>
  </si>
  <si>
    <t>Angus TMC</t>
  </si>
  <si>
    <t>226D</t>
  </si>
  <si>
    <t>Facilitating Discussion</t>
  </si>
  <si>
    <t>226E</t>
  </si>
  <si>
    <t>Specialty Speeches</t>
  </si>
  <si>
    <t>226M</t>
  </si>
  <si>
    <t>Interpersonal Communication</t>
  </si>
  <si>
    <r>
      <t xml:space="preserve">GST+ $20 fr. DHL </t>
    </r>
    <r>
      <rPr>
        <sz val="9"/>
        <rFont val="Arial"/>
        <family val="2"/>
      </rPr>
      <t>$195.63+$101.43= $297.06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</si>
</sst>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\ ;&quot;$&quot;\(#,##0.00\)"/>
    <numFmt numFmtId="176" formatCode="&quot;$&quot;#,##0.000"/>
    <numFmt numFmtId="177" formatCode="&quot;$&quot;#,##0;[Red]\-&quot;$&quot;#,##0"/>
    <numFmt numFmtId="178" formatCode="dd/mm/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3" fillId="0" borderId="10" xfId="53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44" fontId="27" fillId="0" borderId="0" xfId="44" applyFont="1" applyAlignment="1">
      <alignment vertical="top"/>
    </xf>
    <xf numFmtId="44" fontId="27" fillId="0" borderId="0" xfId="44" applyFont="1" applyFill="1" applyAlignment="1">
      <alignment vertical="top"/>
    </xf>
    <xf numFmtId="0" fontId="7" fillId="0" borderId="11" xfId="0" applyFont="1" applyBorder="1" applyAlignment="1">
      <alignment horizontal="left" vertical="top" wrapText="1"/>
    </xf>
    <xf numFmtId="44" fontId="1" fillId="0" borderId="0" xfId="44" applyFont="1" applyFill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8" fontId="0" fillId="0" borderId="10" xfId="0" applyNumberFormat="1" applyBorder="1" applyAlignment="1">
      <alignment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3" xfId="54" applyFill="1" applyBorder="1" applyAlignment="1" applyProtection="1">
      <alignment horizontal="left" vertical="top" wrapText="1"/>
      <protection/>
    </xf>
    <xf numFmtId="0" fontId="0" fillId="33" borderId="14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horizontal="left" vertical="top" wrapText="1"/>
    </xf>
    <xf numFmtId="164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164" fontId="1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 vertical="top"/>
    </xf>
    <xf numFmtId="0" fontId="3" fillId="33" borderId="13" xfId="53" applyFill="1" applyBorder="1" applyAlignment="1" applyProtection="1">
      <alignment horizontal="left" vertical="top" wrapText="1"/>
      <protection/>
    </xf>
    <xf numFmtId="8" fontId="0" fillId="0" borderId="10" xfId="0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53" applyFill="1" applyBorder="1" applyAlignment="1" applyProtection="1">
      <alignment horizontal="left" vertical="top" wrapText="1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0" fontId="0" fillId="0" borderId="10" xfId="58" applyFont="1" applyFill="1" applyBorder="1" applyAlignment="1">
      <alignment horizontal="left" vertical="top" wrapText="1"/>
      <protection/>
    </xf>
    <xf numFmtId="164" fontId="0" fillId="0" borderId="10" xfId="58" applyNumberFormat="1" applyFont="1" applyFill="1" applyBorder="1" applyAlignment="1">
      <alignment horizontal="right" vertical="top" wrapText="1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4" fontId="1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 wrapText="1"/>
    </xf>
    <xf numFmtId="4" fontId="1" fillId="0" borderId="18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164" fontId="1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44" fontId="27" fillId="0" borderId="10" xfId="44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0" fontId="0" fillId="0" borderId="10" xfId="58" applyFont="1" applyFill="1" applyBorder="1" applyAlignment="1">
      <alignment horizontal="left" vertical="top" wrapText="1"/>
      <protection/>
    </xf>
    <xf numFmtId="164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33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10" xfId="58" applyFont="1" applyBorder="1" applyAlignment="1">
      <alignment horizontal="center" vertical="top" wrapText="1"/>
      <protection/>
    </xf>
    <xf numFmtId="164" fontId="0" fillId="0" borderId="10" xfId="0" applyNumberFormat="1" applyFont="1" applyBorder="1" applyAlignment="1">
      <alignment vertical="top"/>
    </xf>
    <xf numFmtId="8" fontId="0" fillId="0" borderId="10" xfId="0" applyNumberFormat="1" applyBorder="1" applyAlignment="1">
      <alignment vertical="top"/>
    </xf>
    <xf numFmtId="164" fontId="1" fillId="0" borderId="10" xfId="0" applyNumberFormat="1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164" fontId="1" fillId="0" borderId="18" xfId="0" applyNumberFormat="1" applyFont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1" fillId="0" borderId="13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Fill="1" applyBorder="1" applyAlignment="1">
      <alignment horizontal="center" vertical="top" wrapText="1"/>
    </xf>
    <xf numFmtId="164" fontId="1" fillId="10" borderId="10" xfId="0" applyNumberFormat="1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ehleng@yahoo.com" TargetMode="External" /><Relationship Id="rId2" Type="http://schemas.openxmlformats.org/officeDocument/2006/relationships/hyperlink" Target="mailto:rinacelestineprasad@gmail.com" TargetMode="External" /><Relationship Id="rId3" Type="http://schemas.openxmlformats.org/officeDocument/2006/relationships/hyperlink" Target="mailto:lh_koh_21@yahoo.com" TargetMode="External" /><Relationship Id="rId4" Type="http://schemas.openxmlformats.org/officeDocument/2006/relationships/hyperlink" Target="mailto:oceanwheel@hotmail.com" TargetMode="External" /><Relationship Id="rId5" Type="http://schemas.openxmlformats.org/officeDocument/2006/relationships/hyperlink" Target="mailto:kitmengkwan@hotmail.com" TargetMode="External" /><Relationship Id="rId6" Type="http://schemas.openxmlformats.org/officeDocument/2006/relationships/hyperlink" Target="mailto:mumu@live.com.sg" TargetMode="External" /><Relationship Id="rId7" Type="http://schemas.openxmlformats.org/officeDocument/2006/relationships/hyperlink" Target="mailto:mumu@live.com.sg" TargetMode="External" /><Relationship Id="rId8" Type="http://schemas.openxmlformats.org/officeDocument/2006/relationships/hyperlink" Target="mailto:aaronting.ccktoastmasters@g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4"/>
  <sheetViews>
    <sheetView tabSelected="1" zoomScalePageLayoutView="0" workbookViewId="0" topLeftCell="A94">
      <selection activeCell="O165" sqref="O165"/>
    </sheetView>
  </sheetViews>
  <sheetFormatPr defaultColWidth="9.140625" defaultRowHeight="12.75"/>
  <cols>
    <col min="1" max="1" width="6.28125" style="4" customWidth="1"/>
    <col min="2" max="2" width="16.421875" style="4" customWidth="1"/>
    <col min="3" max="3" width="40.00390625" style="1" customWidth="1"/>
    <col min="4" max="5" width="8.421875" style="3" customWidth="1"/>
    <col min="6" max="6" width="6.8515625" style="4" customWidth="1"/>
    <col min="7" max="7" width="9.140625" style="3" customWidth="1"/>
    <col min="8" max="8" width="9.140625" style="80" customWidth="1"/>
    <col min="9" max="10" width="9.140625" style="9" customWidth="1"/>
    <col min="11" max="12" width="9.140625" style="80" customWidth="1"/>
    <col min="13" max="13" width="11.8515625" style="80" customWidth="1"/>
    <col min="14" max="14" width="8.57421875" style="9" customWidth="1"/>
    <col min="15" max="15" width="9.140625" style="80" customWidth="1"/>
    <col min="16" max="16" width="8.140625" style="9" customWidth="1"/>
    <col min="17" max="16384" width="9.140625" style="9" customWidth="1"/>
  </cols>
  <sheetData>
    <row r="1" spans="1:16" s="16" customFormat="1" ht="61.5" customHeight="1">
      <c r="A1" s="13" t="s">
        <v>3</v>
      </c>
      <c r="B1" s="14" t="s">
        <v>0</v>
      </c>
      <c r="C1" s="14" t="s">
        <v>1</v>
      </c>
      <c r="D1" s="14" t="s">
        <v>17</v>
      </c>
      <c r="E1" s="75" t="s">
        <v>136</v>
      </c>
      <c r="F1" s="14" t="s">
        <v>137</v>
      </c>
      <c r="G1" s="15" t="s">
        <v>2</v>
      </c>
      <c r="H1" s="15" t="s">
        <v>138</v>
      </c>
      <c r="I1" s="15" t="s">
        <v>139</v>
      </c>
      <c r="J1" s="15" t="s">
        <v>140</v>
      </c>
      <c r="K1" s="15" t="s">
        <v>145</v>
      </c>
      <c r="L1" s="15" t="s">
        <v>141</v>
      </c>
      <c r="M1" s="15" t="s">
        <v>144</v>
      </c>
      <c r="N1" s="76" t="s">
        <v>158</v>
      </c>
      <c r="O1" s="76" t="s">
        <v>142</v>
      </c>
      <c r="P1" s="77" t="s">
        <v>143</v>
      </c>
    </row>
    <row r="2" spans="1:16" s="18" customFormat="1" ht="12.75" customHeight="1">
      <c r="A2" s="17"/>
      <c r="B2" s="29" t="s">
        <v>6</v>
      </c>
      <c r="C2" s="30" t="s">
        <v>40</v>
      </c>
      <c r="D2" s="5"/>
      <c r="E2" s="5"/>
      <c r="F2" s="31"/>
      <c r="G2" s="6"/>
      <c r="H2" s="81"/>
      <c r="I2" s="17"/>
      <c r="J2" s="81"/>
      <c r="K2" s="81"/>
      <c r="L2" s="81"/>
      <c r="M2" s="81"/>
      <c r="N2" s="17"/>
      <c r="O2" s="81"/>
      <c r="P2" s="17"/>
    </row>
    <row r="3" spans="1:16" s="18" customFormat="1" ht="12" customHeight="1">
      <c r="A3" s="17"/>
      <c r="B3" s="29" t="s">
        <v>7</v>
      </c>
      <c r="C3" s="30" t="s">
        <v>41</v>
      </c>
      <c r="D3" s="5"/>
      <c r="E3" s="5"/>
      <c r="F3" s="31"/>
      <c r="G3" s="6"/>
      <c r="H3" s="81"/>
      <c r="I3" s="17"/>
      <c r="J3" s="81"/>
      <c r="K3" s="81"/>
      <c r="L3" s="81"/>
      <c r="M3" s="81"/>
      <c r="N3" s="17"/>
      <c r="O3" s="81"/>
      <c r="P3" s="17"/>
    </row>
    <row r="4" spans="1:16" s="18" customFormat="1" ht="12" customHeight="1">
      <c r="A4" s="17"/>
      <c r="B4" s="29" t="s">
        <v>4</v>
      </c>
      <c r="C4" s="37" t="s">
        <v>42</v>
      </c>
      <c r="D4" s="5"/>
      <c r="E4" s="5"/>
      <c r="F4" s="31"/>
      <c r="G4" s="6"/>
      <c r="H4" s="81"/>
      <c r="I4" s="17"/>
      <c r="J4" s="81"/>
      <c r="K4" s="81"/>
      <c r="L4" s="81"/>
      <c r="M4" s="81"/>
      <c r="N4" s="17"/>
      <c r="O4" s="81"/>
      <c r="P4" s="17"/>
    </row>
    <row r="5" spans="1:16" s="18" customFormat="1" ht="12" customHeight="1">
      <c r="A5" s="17"/>
      <c r="B5" s="29" t="s">
        <v>5</v>
      </c>
      <c r="C5" s="30" t="s">
        <v>43</v>
      </c>
      <c r="D5" s="5"/>
      <c r="E5" s="5"/>
      <c r="F5" s="31"/>
      <c r="G5" s="6"/>
      <c r="H5" s="81"/>
      <c r="I5" s="17"/>
      <c r="J5" s="81"/>
      <c r="K5" s="81"/>
      <c r="L5" s="81"/>
      <c r="M5" s="81"/>
      <c r="N5" s="17"/>
      <c r="O5" s="81"/>
      <c r="P5" s="17"/>
    </row>
    <row r="6" spans="1:16" s="93" customFormat="1" ht="12" customHeight="1">
      <c r="A6" s="38">
        <v>1</v>
      </c>
      <c r="B6" s="39" t="s">
        <v>28</v>
      </c>
      <c r="C6" s="40" t="s">
        <v>44</v>
      </c>
      <c r="D6" s="28">
        <v>5</v>
      </c>
      <c r="E6" s="28">
        <f>D6*0.9</f>
        <v>4.5</v>
      </c>
      <c r="F6" s="41">
        <v>2</v>
      </c>
      <c r="G6" s="42">
        <f>D6*F6</f>
        <v>10</v>
      </c>
      <c r="H6" s="83"/>
      <c r="I6" s="91">
        <f>E6*F6</f>
        <v>9</v>
      </c>
      <c r="J6" s="83"/>
      <c r="K6" s="83"/>
      <c r="L6" s="83"/>
      <c r="M6" s="83"/>
      <c r="N6" s="92"/>
      <c r="O6" s="83"/>
      <c r="P6" s="92"/>
    </row>
    <row r="7" spans="1:16" s="18" customFormat="1" ht="12" customHeight="1">
      <c r="A7" s="43">
        <v>2</v>
      </c>
      <c r="B7" s="33" t="s">
        <v>30</v>
      </c>
      <c r="C7" s="34" t="s">
        <v>45</v>
      </c>
      <c r="D7" s="28">
        <v>5</v>
      </c>
      <c r="E7" s="28">
        <f>D7*0.9</f>
        <v>4.5</v>
      </c>
      <c r="F7" s="41">
        <v>2</v>
      </c>
      <c r="G7" s="42">
        <f>D7*F7</f>
        <v>10</v>
      </c>
      <c r="H7" s="81"/>
      <c r="I7" s="91">
        <f>E7*F7</f>
        <v>9</v>
      </c>
      <c r="J7" s="81"/>
      <c r="K7" s="81"/>
      <c r="L7" s="81"/>
      <c r="M7" s="81"/>
      <c r="N7" s="17"/>
      <c r="O7" s="81"/>
      <c r="P7" s="17"/>
    </row>
    <row r="8" spans="1:16" s="18" customFormat="1" ht="12" customHeight="1">
      <c r="A8" s="38">
        <v>3</v>
      </c>
      <c r="B8" s="33" t="s">
        <v>46</v>
      </c>
      <c r="C8" s="34" t="s">
        <v>47</v>
      </c>
      <c r="D8" s="28">
        <v>5</v>
      </c>
      <c r="E8" s="28">
        <f>D8*0.9</f>
        <v>4.5</v>
      </c>
      <c r="F8" s="41">
        <v>4</v>
      </c>
      <c r="G8" s="42">
        <f>D8*F8</f>
        <v>20</v>
      </c>
      <c r="H8" s="81"/>
      <c r="I8" s="91">
        <f>E8*F8</f>
        <v>18</v>
      </c>
      <c r="J8" s="81"/>
      <c r="K8" s="81"/>
      <c r="L8" s="81"/>
      <c r="M8" s="81"/>
      <c r="N8" s="17"/>
      <c r="O8" s="81"/>
      <c r="P8" s="17"/>
    </row>
    <row r="9" spans="1:16" s="18" customFormat="1" ht="12" customHeight="1">
      <c r="A9" s="43">
        <v>4</v>
      </c>
      <c r="B9" s="33">
        <v>5880</v>
      </c>
      <c r="C9" s="34" t="s">
        <v>135</v>
      </c>
      <c r="D9" s="28">
        <v>5.5</v>
      </c>
      <c r="E9" s="28" t="s">
        <v>146</v>
      </c>
      <c r="F9" s="41">
        <v>2</v>
      </c>
      <c r="G9" s="42" t="s">
        <v>147</v>
      </c>
      <c r="H9" s="81"/>
      <c r="I9" s="91"/>
      <c r="J9" s="81"/>
      <c r="K9" s="81"/>
      <c r="L9" s="81"/>
      <c r="M9" s="81"/>
      <c r="N9" s="17"/>
      <c r="O9" s="81"/>
      <c r="P9" s="42">
        <v>17.8</v>
      </c>
    </row>
    <row r="10" spans="1:16" s="18" customFormat="1" ht="12" customHeight="1">
      <c r="A10" s="38">
        <v>5</v>
      </c>
      <c r="B10" s="33" t="s">
        <v>48</v>
      </c>
      <c r="C10" s="34" t="s">
        <v>49</v>
      </c>
      <c r="D10" s="28">
        <v>12.95</v>
      </c>
      <c r="E10" s="28">
        <f>D10*0.9</f>
        <v>11.655</v>
      </c>
      <c r="F10" s="41">
        <v>1</v>
      </c>
      <c r="G10" s="42">
        <f>D10*F10</f>
        <v>12.95</v>
      </c>
      <c r="H10" s="82">
        <f>SUM(G6:G10)</f>
        <v>52.95</v>
      </c>
      <c r="I10" s="91">
        <v>11.65</v>
      </c>
      <c r="J10" s="82">
        <f>SUM(I6:I10)</f>
        <v>47.65</v>
      </c>
      <c r="K10" s="82">
        <f>J10*420.69/2665.85</f>
        <v>7.519507286606523</v>
      </c>
      <c r="L10" s="82">
        <f>SUM(J10:K10)</f>
        <v>55.169507286606525</v>
      </c>
      <c r="M10" s="82">
        <f>L10*2963.8/2112.91</f>
        <v>77.38681992893423</v>
      </c>
      <c r="N10" s="82">
        <f>M10*297.06/4329.52</f>
        <v>5.309717642623015</v>
      </c>
      <c r="O10" s="82">
        <f>SUM(M10:N10)</f>
        <v>82.69653757155724</v>
      </c>
      <c r="P10" s="112">
        <f>SUM(O10,P9)</f>
        <v>100.49653757155724</v>
      </c>
    </row>
    <row r="11" spans="1:16" s="18" customFormat="1" ht="12" customHeight="1">
      <c r="A11" s="17"/>
      <c r="B11" s="10" t="s">
        <v>6</v>
      </c>
      <c r="C11" s="7" t="s">
        <v>20</v>
      </c>
      <c r="D11" s="5"/>
      <c r="E11" s="5"/>
      <c r="F11" s="6"/>
      <c r="G11" s="17"/>
      <c r="H11" s="81"/>
      <c r="I11" s="17"/>
      <c r="J11" s="82"/>
      <c r="K11" s="81"/>
      <c r="L11" s="81"/>
      <c r="M11" s="81"/>
      <c r="N11" s="17"/>
      <c r="O11" s="81"/>
      <c r="P11" s="17"/>
    </row>
    <row r="12" spans="1:16" ht="12.75">
      <c r="A12" s="17"/>
      <c r="B12" s="10" t="s">
        <v>7</v>
      </c>
      <c r="C12" s="7" t="s">
        <v>21</v>
      </c>
      <c r="D12" s="5"/>
      <c r="E12" s="5"/>
      <c r="F12" s="6"/>
      <c r="G12" s="17"/>
      <c r="H12" s="83"/>
      <c r="I12" s="84"/>
      <c r="J12" s="82"/>
      <c r="K12" s="83"/>
      <c r="L12" s="83"/>
      <c r="M12" s="83"/>
      <c r="N12" s="84"/>
      <c r="O12" s="83"/>
      <c r="P12" s="84"/>
    </row>
    <row r="13" spans="1:16" s="18" customFormat="1" ht="12" customHeight="1">
      <c r="A13" s="17"/>
      <c r="B13" s="10" t="s">
        <v>4</v>
      </c>
      <c r="C13" s="11" t="s">
        <v>22</v>
      </c>
      <c r="D13" s="5"/>
      <c r="E13" s="5"/>
      <c r="F13" s="6"/>
      <c r="G13" s="17"/>
      <c r="H13" s="81"/>
      <c r="I13" s="17"/>
      <c r="J13" s="82"/>
      <c r="K13" s="81"/>
      <c r="L13" s="81"/>
      <c r="M13" s="81"/>
      <c r="N13" s="17"/>
      <c r="O13" s="81"/>
      <c r="P13" s="17"/>
    </row>
    <row r="14" spans="1:16" s="18" customFormat="1" ht="12" customHeight="1">
      <c r="A14" s="17"/>
      <c r="B14" s="10" t="s">
        <v>5</v>
      </c>
      <c r="C14" s="7">
        <v>96609378</v>
      </c>
      <c r="D14" s="5"/>
      <c r="E14" s="5"/>
      <c r="F14" s="2"/>
      <c r="G14" s="17"/>
      <c r="H14" s="81"/>
      <c r="I14" s="17"/>
      <c r="J14" s="82"/>
      <c r="K14" s="81"/>
      <c r="L14" s="81"/>
      <c r="M14" s="81"/>
      <c r="N14" s="17"/>
      <c r="O14" s="81"/>
      <c r="P14" s="17"/>
    </row>
    <row r="15" spans="1:16" s="18" customFormat="1" ht="12" customHeight="1">
      <c r="A15" s="25">
        <v>1</v>
      </c>
      <c r="B15" s="8">
        <v>325</v>
      </c>
      <c r="C15" s="12" t="s">
        <v>27</v>
      </c>
      <c r="D15" s="2">
        <v>15</v>
      </c>
      <c r="E15" s="28">
        <f>D15*0.9</f>
        <v>13.5</v>
      </c>
      <c r="F15" s="8">
        <v>1</v>
      </c>
      <c r="G15" s="28">
        <f>D15*F15</f>
        <v>15</v>
      </c>
      <c r="H15" s="28">
        <v>15</v>
      </c>
      <c r="I15" s="91">
        <f>E15*F15</f>
        <v>13.5</v>
      </c>
      <c r="J15" s="82">
        <v>13.5</v>
      </c>
      <c r="K15" s="82">
        <f>J15*420.69/2665.85</f>
        <v>2.1303955586398335</v>
      </c>
      <c r="L15" s="82">
        <f>SUM(J15:K15)</f>
        <v>15.630395558639833</v>
      </c>
      <c r="M15" s="82">
        <f>L15*2963.8/2112.91</f>
        <v>21.92491225688588</v>
      </c>
      <c r="N15" s="82">
        <f>M15*297.06/4329.52</f>
        <v>1.5043271390432469</v>
      </c>
      <c r="O15" s="112">
        <f>SUM(M15:N15)</f>
        <v>23.429239395929127</v>
      </c>
      <c r="P15" s="17"/>
    </row>
    <row r="16" spans="1:16" s="18" customFormat="1" ht="12" customHeight="1">
      <c r="A16" s="17"/>
      <c r="B16" s="10" t="s">
        <v>6</v>
      </c>
      <c r="C16" s="7" t="s">
        <v>20</v>
      </c>
      <c r="D16" s="5"/>
      <c r="E16" s="5"/>
      <c r="F16" s="6"/>
      <c r="G16" s="17"/>
      <c r="H16" s="81"/>
      <c r="I16" s="17"/>
      <c r="J16" s="82"/>
      <c r="K16" s="81"/>
      <c r="L16" s="81"/>
      <c r="M16" s="81"/>
      <c r="N16" s="17"/>
      <c r="O16" s="81"/>
      <c r="P16" s="17"/>
    </row>
    <row r="17" spans="1:16" s="18" customFormat="1" ht="12" customHeight="1">
      <c r="A17" s="17"/>
      <c r="B17" s="29" t="s">
        <v>7</v>
      </c>
      <c r="C17" s="30" t="s">
        <v>151</v>
      </c>
      <c r="D17" s="5"/>
      <c r="E17" s="5"/>
      <c r="F17" s="31"/>
      <c r="G17" s="6"/>
      <c r="H17" s="81"/>
      <c r="I17" s="17"/>
      <c r="J17" s="82"/>
      <c r="K17" s="81"/>
      <c r="L17" s="81"/>
      <c r="M17" s="81"/>
      <c r="N17" s="17"/>
      <c r="O17" s="81"/>
      <c r="P17" s="17"/>
    </row>
    <row r="18" spans="1:16" ht="12.75">
      <c r="A18" s="17"/>
      <c r="B18" s="10" t="s">
        <v>4</v>
      </c>
      <c r="C18" s="11" t="s">
        <v>22</v>
      </c>
      <c r="D18" s="5"/>
      <c r="E18" s="5"/>
      <c r="F18" s="6"/>
      <c r="G18" s="17"/>
      <c r="H18" s="83"/>
      <c r="I18" s="84"/>
      <c r="J18" s="82"/>
      <c r="K18" s="83"/>
      <c r="L18" s="83"/>
      <c r="M18" s="83"/>
      <c r="N18" s="84"/>
      <c r="O18" s="83"/>
      <c r="P18" s="84"/>
    </row>
    <row r="19" spans="1:16" ht="12.75">
      <c r="A19" s="17"/>
      <c r="B19" s="10" t="s">
        <v>5</v>
      </c>
      <c r="C19" s="7">
        <v>96609378</v>
      </c>
      <c r="D19" s="5"/>
      <c r="E19" s="5"/>
      <c r="F19" s="2"/>
      <c r="G19" s="17"/>
      <c r="H19" s="83"/>
      <c r="I19" s="84"/>
      <c r="J19" s="82"/>
      <c r="K19" s="83"/>
      <c r="L19" s="83"/>
      <c r="M19" s="83"/>
      <c r="N19" s="84"/>
      <c r="O19" s="83"/>
      <c r="P19" s="84"/>
    </row>
    <row r="20" spans="1:16" s="18" customFormat="1" ht="12" customHeight="1">
      <c r="A20" s="32">
        <v>1</v>
      </c>
      <c r="B20" s="36">
        <v>382</v>
      </c>
      <c r="C20" s="34" t="s">
        <v>39</v>
      </c>
      <c r="D20" s="35">
        <v>95</v>
      </c>
      <c r="E20" s="28">
        <f>D20*0.9</f>
        <v>85.5</v>
      </c>
      <c r="F20" s="36">
        <v>1</v>
      </c>
      <c r="G20" s="28">
        <f>D20*F20</f>
        <v>95</v>
      </c>
      <c r="H20" s="28">
        <v>95</v>
      </c>
      <c r="I20" s="91">
        <f>E20*F20</f>
        <v>85.5</v>
      </c>
      <c r="J20" s="82">
        <v>85.5</v>
      </c>
      <c r="K20" s="82">
        <f>J20*420.69/2665.85</f>
        <v>13.492505204718947</v>
      </c>
      <c r="L20" s="82">
        <f>SUM(J20:K20)</f>
        <v>98.99250520471895</v>
      </c>
      <c r="M20" s="82">
        <f>L20*2963.8/2112.91</f>
        <v>138.8577776269439</v>
      </c>
      <c r="N20" s="82">
        <f>M20*297.06/4329.52</f>
        <v>9.527405213940565</v>
      </c>
      <c r="O20" s="112">
        <f>SUM(M20:N20)</f>
        <v>148.38518284088448</v>
      </c>
      <c r="P20" s="17"/>
    </row>
    <row r="21" spans="1:16" s="51" customFormat="1" ht="12.75">
      <c r="A21" s="94"/>
      <c r="B21" s="46" t="s">
        <v>6</v>
      </c>
      <c r="C21" s="47" t="s">
        <v>50</v>
      </c>
      <c r="D21" s="48"/>
      <c r="E21" s="48"/>
      <c r="F21" s="49"/>
      <c r="G21" s="50"/>
      <c r="H21" s="85"/>
      <c r="I21" s="86"/>
      <c r="J21" s="82"/>
      <c r="K21" s="85"/>
      <c r="L21" s="85"/>
      <c r="M21" s="85"/>
      <c r="N21" s="86"/>
      <c r="O21" s="85"/>
      <c r="P21" s="86"/>
    </row>
    <row r="22" spans="1:16" s="51" customFormat="1" ht="12.75">
      <c r="A22" s="94"/>
      <c r="B22" s="46" t="s">
        <v>7</v>
      </c>
      <c r="C22" s="47" t="s">
        <v>51</v>
      </c>
      <c r="D22" s="48"/>
      <c r="E22" s="48"/>
      <c r="F22" s="49"/>
      <c r="G22" s="50"/>
      <c r="H22" s="85"/>
      <c r="I22" s="86"/>
      <c r="J22" s="82"/>
      <c r="K22" s="85"/>
      <c r="L22" s="85"/>
      <c r="M22" s="85"/>
      <c r="N22" s="86"/>
      <c r="O22" s="85"/>
      <c r="P22" s="86"/>
    </row>
    <row r="23" spans="1:16" s="51" customFormat="1" ht="12.75">
      <c r="A23" s="94"/>
      <c r="B23" s="46" t="s">
        <v>4</v>
      </c>
      <c r="C23" s="52" t="s">
        <v>52</v>
      </c>
      <c r="D23" s="48"/>
      <c r="E23" s="48"/>
      <c r="F23" s="49"/>
      <c r="G23" s="50"/>
      <c r="H23" s="85"/>
      <c r="I23" s="86"/>
      <c r="J23" s="82"/>
      <c r="K23" s="85"/>
      <c r="L23" s="85"/>
      <c r="M23" s="85"/>
      <c r="N23" s="86"/>
      <c r="O23" s="85"/>
      <c r="P23" s="86"/>
    </row>
    <row r="24" spans="1:16" s="51" customFormat="1" ht="12.75">
      <c r="A24" s="94"/>
      <c r="B24" s="46" t="s">
        <v>5</v>
      </c>
      <c r="C24" s="47">
        <v>97334447</v>
      </c>
      <c r="D24" s="48"/>
      <c r="E24" s="48"/>
      <c r="F24" s="49"/>
      <c r="G24" s="50"/>
      <c r="H24" s="85"/>
      <c r="I24" s="86"/>
      <c r="J24" s="82"/>
      <c r="K24" s="85"/>
      <c r="L24" s="85"/>
      <c r="M24" s="85"/>
      <c r="N24" s="86"/>
      <c r="O24" s="85"/>
      <c r="P24" s="86"/>
    </row>
    <row r="25" spans="1:16" ht="12.75">
      <c r="A25" s="43">
        <v>1</v>
      </c>
      <c r="B25" s="44" t="s">
        <v>53</v>
      </c>
      <c r="C25" s="45" t="s">
        <v>54</v>
      </c>
      <c r="D25" s="42">
        <v>0.6</v>
      </c>
      <c r="E25" s="28">
        <f>D25*0.9</f>
        <v>0.54</v>
      </c>
      <c r="F25" s="44">
        <v>25</v>
      </c>
      <c r="G25" s="28">
        <f>D25*F25</f>
        <v>15</v>
      </c>
      <c r="H25" s="83"/>
      <c r="I25" s="88">
        <f>E25*F25</f>
        <v>13.5</v>
      </c>
      <c r="J25" s="82"/>
      <c r="K25" s="83"/>
      <c r="L25" s="83"/>
      <c r="M25" s="83"/>
      <c r="N25" s="84"/>
      <c r="O25" s="83"/>
      <c r="P25" s="84"/>
    </row>
    <row r="26" spans="1:16" ht="25.5">
      <c r="A26" s="43">
        <v>2</v>
      </c>
      <c r="B26" s="44" t="s">
        <v>55</v>
      </c>
      <c r="C26" s="45" t="s">
        <v>58</v>
      </c>
      <c r="D26" s="42">
        <v>8.5</v>
      </c>
      <c r="E26" s="28">
        <f>D26*0.9</f>
        <v>7.65</v>
      </c>
      <c r="F26" s="44">
        <v>2</v>
      </c>
      <c r="G26" s="28">
        <f>D26*F26</f>
        <v>17</v>
      </c>
      <c r="H26" s="83"/>
      <c r="I26" s="88">
        <f>E26*F26</f>
        <v>15.3</v>
      </c>
      <c r="J26" s="82"/>
      <c r="K26" s="83"/>
      <c r="L26" s="83"/>
      <c r="M26" s="83"/>
      <c r="N26" s="84"/>
      <c r="O26" s="83"/>
      <c r="P26" s="84"/>
    </row>
    <row r="27" spans="1:16" ht="25.5">
      <c r="A27" s="43">
        <v>3</v>
      </c>
      <c r="B27" s="44" t="s">
        <v>56</v>
      </c>
      <c r="C27" s="45" t="s">
        <v>59</v>
      </c>
      <c r="D27" s="42">
        <v>8.5</v>
      </c>
      <c r="E27" s="28">
        <f>D27*0.9</f>
        <v>7.65</v>
      </c>
      <c r="F27" s="44">
        <v>2</v>
      </c>
      <c r="G27" s="28">
        <f>D27*F27</f>
        <v>17</v>
      </c>
      <c r="H27" s="83"/>
      <c r="I27" s="88">
        <f>E27*F27</f>
        <v>15.3</v>
      </c>
      <c r="J27" s="82"/>
      <c r="K27" s="83"/>
      <c r="L27" s="83"/>
      <c r="M27" s="83"/>
      <c r="N27" s="84"/>
      <c r="O27" s="83"/>
      <c r="P27" s="84"/>
    </row>
    <row r="28" spans="1:16" ht="25.5">
      <c r="A28" s="43">
        <v>4</v>
      </c>
      <c r="B28" s="44" t="s">
        <v>57</v>
      </c>
      <c r="C28" s="45" t="s">
        <v>60</v>
      </c>
      <c r="D28" s="42">
        <v>8.5</v>
      </c>
      <c r="E28" s="28">
        <f>D28*0.9</f>
        <v>7.65</v>
      </c>
      <c r="F28" s="44">
        <v>2</v>
      </c>
      <c r="G28" s="28">
        <f>D28*F28</f>
        <v>17</v>
      </c>
      <c r="H28" s="83"/>
      <c r="I28" s="88">
        <f>E28*F28</f>
        <v>15.3</v>
      </c>
      <c r="J28" s="82"/>
      <c r="K28" s="83"/>
      <c r="L28" s="83"/>
      <c r="M28" s="83"/>
      <c r="N28" s="84"/>
      <c r="O28" s="83"/>
      <c r="P28" s="84"/>
    </row>
    <row r="29" spans="1:16" ht="12.75">
      <c r="A29" s="43">
        <v>5</v>
      </c>
      <c r="B29" s="44">
        <v>382</v>
      </c>
      <c r="C29" s="45" t="s">
        <v>39</v>
      </c>
      <c r="D29" s="42">
        <v>95</v>
      </c>
      <c r="E29" s="28">
        <f>D29*0.9</f>
        <v>85.5</v>
      </c>
      <c r="F29" s="44">
        <v>1</v>
      </c>
      <c r="G29" s="28">
        <f>D29*F29</f>
        <v>95</v>
      </c>
      <c r="H29" s="88">
        <f>SUM(G25:G29)</f>
        <v>161</v>
      </c>
      <c r="I29" s="88">
        <f>E29*F29</f>
        <v>85.5</v>
      </c>
      <c r="J29" s="82">
        <f>SUM(I25:I29)</f>
        <v>144.9</v>
      </c>
      <c r="K29" s="82">
        <f>J29*420.69/2665.85</f>
        <v>22.86624566273421</v>
      </c>
      <c r="L29" s="82">
        <f>SUM(J29:K29)</f>
        <v>167.7662456627342</v>
      </c>
      <c r="M29" s="82">
        <f>L29*2963.8/2112.91</f>
        <v>235.32739155724175</v>
      </c>
      <c r="N29" s="82">
        <f>M29*297.06/4329.52</f>
        <v>16.14644462573085</v>
      </c>
      <c r="O29" s="112">
        <f>SUM(M29:N29)</f>
        <v>251.4738361829726</v>
      </c>
      <c r="P29" s="84"/>
    </row>
    <row r="30" spans="1:16" s="51" customFormat="1" ht="12.75">
      <c r="A30" s="94"/>
      <c r="B30" s="46" t="s">
        <v>6</v>
      </c>
      <c r="C30" s="47" t="s">
        <v>150</v>
      </c>
      <c r="D30" s="48"/>
      <c r="E30" s="48"/>
      <c r="F30" s="49"/>
      <c r="G30" s="50"/>
      <c r="H30" s="85"/>
      <c r="I30" s="86"/>
      <c r="J30" s="82"/>
      <c r="K30" s="85"/>
      <c r="L30" s="85"/>
      <c r="M30" s="85"/>
      <c r="N30" s="86"/>
      <c r="O30" s="85"/>
      <c r="P30" s="86"/>
    </row>
    <row r="31" spans="1:16" s="51" customFormat="1" ht="12.75">
      <c r="A31" s="94"/>
      <c r="B31" s="46" t="s">
        <v>7</v>
      </c>
      <c r="C31" s="47" t="s">
        <v>51</v>
      </c>
      <c r="D31" s="48"/>
      <c r="E31" s="48"/>
      <c r="F31" s="49"/>
      <c r="G31" s="50"/>
      <c r="H31" s="85"/>
      <c r="I31" s="86"/>
      <c r="J31" s="82"/>
      <c r="K31" s="85"/>
      <c r="L31" s="85"/>
      <c r="M31" s="85"/>
      <c r="N31" s="86"/>
      <c r="O31" s="85"/>
      <c r="P31" s="86"/>
    </row>
    <row r="32" spans="1:16" s="51" customFormat="1" ht="12.75">
      <c r="A32" s="94"/>
      <c r="B32" s="46" t="s">
        <v>4</v>
      </c>
      <c r="C32" s="52" t="s">
        <v>52</v>
      </c>
      <c r="D32" s="48"/>
      <c r="E32" s="48"/>
      <c r="F32" s="49"/>
      <c r="G32" s="50"/>
      <c r="H32" s="85"/>
      <c r="I32" s="86"/>
      <c r="J32" s="82"/>
      <c r="K32" s="85"/>
      <c r="L32" s="85"/>
      <c r="M32" s="85"/>
      <c r="N32" s="86"/>
      <c r="O32" s="85"/>
      <c r="P32" s="86"/>
    </row>
    <row r="33" spans="1:16" s="51" customFormat="1" ht="12.75">
      <c r="A33" s="94"/>
      <c r="B33" s="46" t="s">
        <v>5</v>
      </c>
      <c r="C33" s="47">
        <v>97334447</v>
      </c>
      <c r="D33" s="48"/>
      <c r="E33" s="48"/>
      <c r="F33" s="49"/>
      <c r="G33" s="50"/>
      <c r="H33" s="85"/>
      <c r="I33" s="86"/>
      <c r="J33" s="82"/>
      <c r="K33" s="85"/>
      <c r="L33" s="85"/>
      <c r="M33" s="85"/>
      <c r="N33" s="86"/>
      <c r="O33" s="85"/>
      <c r="P33" s="86"/>
    </row>
    <row r="34" spans="1:16" ht="12.75">
      <c r="A34" s="43">
        <v>1</v>
      </c>
      <c r="B34" s="44" t="s">
        <v>53</v>
      </c>
      <c r="C34" s="45" t="s">
        <v>54</v>
      </c>
      <c r="D34" s="42">
        <v>0.6</v>
      </c>
      <c r="E34" s="28">
        <f>D34*0.9</f>
        <v>0.54</v>
      </c>
      <c r="F34" s="44">
        <v>25</v>
      </c>
      <c r="G34" s="28">
        <f>D34*F34</f>
        <v>15</v>
      </c>
      <c r="H34" s="83"/>
      <c r="I34" s="88">
        <f>E34*F34</f>
        <v>13.5</v>
      </c>
      <c r="J34" s="82"/>
      <c r="K34" s="83"/>
      <c r="L34" s="83"/>
      <c r="M34" s="83"/>
      <c r="N34" s="84"/>
      <c r="O34" s="83"/>
      <c r="P34" s="84"/>
    </row>
    <row r="35" spans="1:16" ht="25.5">
      <c r="A35" s="43">
        <v>2</v>
      </c>
      <c r="B35" s="44" t="s">
        <v>55</v>
      </c>
      <c r="C35" s="45" t="s">
        <v>58</v>
      </c>
      <c r="D35" s="42">
        <v>8.5</v>
      </c>
      <c r="E35" s="28">
        <f>D35*0.9</f>
        <v>7.65</v>
      </c>
      <c r="F35" s="44">
        <v>2</v>
      </c>
      <c r="G35" s="28">
        <f>D35*F35</f>
        <v>17</v>
      </c>
      <c r="H35" s="83"/>
      <c r="I35" s="88">
        <f>E35*F35</f>
        <v>15.3</v>
      </c>
      <c r="J35" s="82"/>
      <c r="K35" s="83"/>
      <c r="L35" s="83"/>
      <c r="M35" s="83"/>
      <c r="N35" s="84"/>
      <c r="O35" s="83"/>
      <c r="P35" s="84"/>
    </row>
    <row r="36" spans="1:16" ht="25.5">
      <c r="A36" s="43">
        <v>3</v>
      </c>
      <c r="B36" s="44" t="s">
        <v>56</v>
      </c>
      <c r="C36" s="45" t="s">
        <v>59</v>
      </c>
      <c r="D36" s="42">
        <v>8.5</v>
      </c>
      <c r="E36" s="28">
        <f>D36*0.9</f>
        <v>7.65</v>
      </c>
      <c r="F36" s="44">
        <v>2</v>
      </c>
      <c r="G36" s="28">
        <f>D36*F36</f>
        <v>17</v>
      </c>
      <c r="H36" s="83"/>
      <c r="I36" s="88">
        <f>E36*F36</f>
        <v>15.3</v>
      </c>
      <c r="J36" s="82"/>
      <c r="K36" s="83"/>
      <c r="L36" s="83"/>
      <c r="M36" s="83"/>
      <c r="N36" s="84"/>
      <c r="O36" s="83"/>
      <c r="P36" s="84"/>
    </row>
    <row r="37" spans="1:16" ht="14.25" customHeight="1">
      <c r="A37" s="43">
        <v>4</v>
      </c>
      <c r="B37" s="44" t="s">
        <v>57</v>
      </c>
      <c r="C37" s="45" t="s">
        <v>60</v>
      </c>
      <c r="D37" s="42">
        <v>8.5</v>
      </c>
      <c r="E37" s="28">
        <f>D37*0.9</f>
        <v>7.65</v>
      </c>
      <c r="F37" s="44">
        <v>2</v>
      </c>
      <c r="G37" s="28">
        <f>D37*F37</f>
        <v>17</v>
      </c>
      <c r="H37" s="88">
        <f>SUM(G34:G37)</f>
        <v>66</v>
      </c>
      <c r="I37" s="88">
        <f>E37*F37</f>
        <v>15.3</v>
      </c>
      <c r="J37" s="82">
        <f>SUM(I34:I37)</f>
        <v>59.400000000000006</v>
      </c>
      <c r="K37" s="82">
        <f>J37*420.69/2665.85</f>
        <v>9.373740458015268</v>
      </c>
      <c r="L37" s="82">
        <f>SUM(J37:K37)</f>
        <v>68.77374045801527</v>
      </c>
      <c r="M37" s="82">
        <f>L37*2963.8/2112.91</f>
        <v>96.46961393029787</v>
      </c>
      <c r="N37" s="82">
        <f>M37*297.06/4329.52</f>
        <v>6.619039411790286</v>
      </c>
      <c r="O37" s="112">
        <f>SUM(M37:N37)</f>
        <v>103.08865334208815</v>
      </c>
      <c r="P37" s="84"/>
    </row>
    <row r="38" spans="1:16" ht="12.75">
      <c r="A38" s="17"/>
      <c r="B38" s="10" t="s">
        <v>6</v>
      </c>
      <c r="C38" s="7" t="s">
        <v>20</v>
      </c>
      <c r="D38" s="5"/>
      <c r="E38" s="5"/>
      <c r="F38" s="6"/>
      <c r="G38" s="17"/>
      <c r="H38" s="83"/>
      <c r="I38" s="84"/>
      <c r="J38" s="82"/>
      <c r="K38" s="83"/>
      <c r="L38" s="83"/>
      <c r="M38" s="83"/>
      <c r="N38" s="84"/>
      <c r="O38" s="83"/>
      <c r="P38" s="84"/>
    </row>
    <row r="39" spans="1:16" ht="12.75">
      <c r="A39" s="17"/>
      <c r="B39" s="10" t="s">
        <v>7</v>
      </c>
      <c r="C39" s="7" t="s">
        <v>21</v>
      </c>
      <c r="D39" s="5"/>
      <c r="E39" s="5"/>
      <c r="F39" s="6"/>
      <c r="G39" s="17"/>
      <c r="H39" s="83"/>
      <c r="I39" s="84"/>
      <c r="J39" s="82"/>
      <c r="K39" s="83"/>
      <c r="L39" s="83"/>
      <c r="M39" s="83"/>
      <c r="N39" s="84"/>
      <c r="O39" s="83"/>
      <c r="P39" s="84"/>
    </row>
    <row r="40" spans="1:16" ht="12.75">
      <c r="A40" s="17"/>
      <c r="B40" s="10" t="s">
        <v>4</v>
      </c>
      <c r="C40" s="11" t="s">
        <v>22</v>
      </c>
      <c r="D40" s="5"/>
      <c r="E40" s="5"/>
      <c r="F40" s="6"/>
      <c r="G40" s="17"/>
      <c r="H40" s="83"/>
      <c r="I40" s="84"/>
      <c r="J40" s="82"/>
      <c r="K40" s="83"/>
      <c r="L40" s="83"/>
      <c r="M40" s="83"/>
      <c r="N40" s="84"/>
      <c r="O40" s="83"/>
      <c r="P40" s="84"/>
    </row>
    <row r="41" spans="1:16" ht="12.75">
      <c r="A41" s="17"/>
      <c r="B41" s="10" t="s">
        <v>5</v>
      </c>
      <c r="C41" s="7">
        <v>96609378</v>
      </c>
      <c r="D41" s="5"/>
      <c r="E41" s="5"/>
      <c r="F41" s="2"/>
      <c r="G41" s="17"/>
      <c r="H41" s="83"/>
      <c r="I41" s="84"/>
      <c r="J41" s="82"/>
      <c r="K41" s="83"/>
      <c r="L41" s="83"/>
      <c r="M41" s="83"/>
      <c r="N41" s="84"/>
      <c r="O41" s="83"/>
      <c r="P41" s="84"/>
    </row>
    <row r="42" spans="1:16" ht="76.5">
      <c r="A42" s="25">
        <v>1</v>
      </c>
      <c r="B42" s="8">
        <v>322</v>
      </c>
      <c r="C42" s="26" t="s">
        <v>23</v>
      </c>
      <c r="D42" s="27">
        <v>100</v>
      </c>
      <c r="E42" s="27">
        <v>80</v>
      </c>
      <c r="F42" s="8">
        <v>1</v>
      </c>
      <c r="G42" s="28">
        <f>D42*F42</f>
        <v>100</v>
      </c>
      <c r="H42" s="83"/>
      <c r="I42" s="91">
        <f aca="true" t="shared" si="0" ref="I42:I60">E42*F42</f>
        <v>80</v>
      </c>
      <c r="J42" s="82"/>
      <c r="K42" s="83"/>
      <c r="L42" s="83"/>
      <c r="M42" s="83"/>
      <c r="N42" s="84"/>
      <c r="O42" s="83"/>
      <c r="P42" s="84"/>
    </row>
    <row r="43" spans="1:16" ht="76.5">
      <c r="A43" s="25">
        <v>2</v>
      </c>
      <c r="B43" s="8">
        <v>322</v>
      </c>
      <c r="C43" s="26" t="s">
        <v>24</v>
      </c>
      <c r="D43" s="27">
        <v>100</v>
      </c>
      <c r="E43" s="27">
        <v>80</v>
      </c>
      <c r="F43" s="8">
        <v>1</v>
      </c>
      <c r="G43" s="28">
        <f>D43*F43</f>
        <v>100</v>
      </c>
      <c r="H43" s="83"/>
      <c r="I43" s="91">
        <f t="shared" si="0"/>
        <v>80</v>
      </c>
      <c r="J43" s="82"/>
      <c r="K43" s="83"/>
      <c r="L43" s="83"/>
      <c r="M43" s="83"/>
      <c r="N43" s="84"/>
      <c r="O43" s="83"/>
      <c r="P43" s="84"/>
    </row>
    <row r="44" spans="1:16" ht="76.5">
      <c r="A44" s="25">
        <v>3</v>
      </c>
      <c r="B44" s="8">
        <v>322</v>
      </c>
      <c r="C44" s="26" t="s">
        <v>25</v>
      </c>
      <c r="D44" s="27">
        <v>100</v>
      </c>
      <c r="E44" s="27">
        <v>80</v>
      </c>
      <c r="F44" s="8">
        <v>1</v>
      </c>
      <c r="G44" s="28">
        <f>D44*F44</f>
        <v>100</v>
      </c>
      <c r="H44" s="83"/>
      <c r="I44" s="91">
        <f t="shared" si="0"/>
        <v>80</v>
      </c>
      <c r="J44" s="82"/>
      <c r="K44" s="83"/>
      <c r="L44" s="83"/>
      <c r="M44" s="83"/>
      <c r="N44" s="84"/>
      <c r="O44" s="83"/>
      <c r="P44" s="84"/>
    </row>
    <row r="45" spans="1:16" ht="76.5">
      <c r="A45" s="25">
        <v>4</v>
      </c>
      <c r="B45" s="8">
        <v>322</v>
      </c>
      <c r="C45" s="26" t="s">
        <v>26</v>
      </c>
      <c r="D45" s="27">
        <v>100</v>
      </c>
      <c r="E45" s="27">
        <v>80</v>
      </c>
      <c r="F45" s="8">
        <v>1</v>
      </c>
      <c r="G45" s="28">
        <f>D45*F45</f>
        <v>100</v>
      </c>
      <c r="H45" s="83"/>
      <c r="I45" s="91">
        <f t="shared" si="0"/>
        <v>80</v>
      </c>
      <c r="J45" s="82"/>
      <c r="K45" s="83"/>
      <c r="L45" s="83"/>
      <c r="M45" s="83"/>
      <c r="N45" s="84"/>
      <c r="O45" s="83"/>
      <c r="P45" s="84"/>
    </row>
    <row r="46" spans="1:16" ht="12.75">
      <c r="A46" s="25">
        <v>5</v>
      </c>
      <c r="B46" s="8">
        <v>5801</v>
      </c>
      <c r="C46" s="12" t="s">
        <v>32</v>
      </c>
      <c r="D46" s="2">
        <v>8</v>
      </c>
      <c r="E46" s="28">
        <f>D46*0.9</f>
        <v>7.2</v>
      </c>
      <c r="F46" s="8">
        <v>2</v>
      </c>
      <c r="G46" s="28">
        <f aca="true" t="shared" si="1" ref="G46:G60">D46*F46</f>
        <v>16</v>
      </c>
      <c r="H46" s="83"/>
      <c r="I46" s="91">
        <f t="shared" si="0"/>
        <v>14.4</v>
      </c>
      <c r="J46" s="82"/>
      <c r="K46" s="83"/>
      <c r="L46" s="83"/>
      <c r="M46" s="83"/>
      <c r="N46" s="84"/>
      <c r="O46" s="83"/>
      <c r="P46" s="84"/>
    </row>
    <row r="47" spans="1:16" ht="12.75">
      <c r="A47" s="25">
        <v>6</v>
      </c>
      <c r="B47" s="8">
        <v>5805</v>
      </c>
      <c r="C47" s="12" t="s">
        <v>33</v>
      </c>
      <c r="D47" s="2">
        <v>8</v>
      </c>
      <c r="E47" s="28">
        <f aca="true" t="shared" si="2" ref="E47:E60">D47*0.9</f>
        <v>7.2</v>
      </c>
      <c r="F47" s="8">
        <v>2</v>
      </c>
      <c r="G47" s="28">
        <f t="shared" si="1"/>
        <v>16</v>
      </c>
      <c r="H47" s="83"/>
      <c r="I47" s="91">
        <f t="shared" si="0"/>
        <v>14.4</v>
      </c>
      <c r="J47" s="82"/>
      <c r="K47" s="83"/>
      <c r="L47" s="83"/>
      <c r="M47" s="83"/>
      <c r="N47" s="84"/>
      <c r="O47" s="83"/>
      <c r="P47" s="84"/>
    </row>
    <row r="48" spans="1:16" ht="12.75">
      <c r="A48" s="25">
        <v>7</v>
      </c>
      <c r="B48" s="8">
        <v>5807</v>
      </c>
      <c r="C48" s="12" t="s">
        <v>34</v>
      </c>
      <c r="D48" s="2">
        <v>8</v>
      </c>
      <c r="E48" s="28">
        <f t="shared" si="2"/>
        <v>7.2</v>
      </c>
      <c r="F48" s="8">
        <v>2</v>
      </c>
      <c r="G48" s="28">
        <f t="shared" si="1"/>
        <v>16</v>
      </c>
      <c r="H48" s="83"/>
      <c r="I48" s="91">
        <f t="shared" si="0"/>
        <v>14.4</v>
      </c>
      <c r="J48" s="82"/>
      <c r="K48" s="83"/>
      <c r="L48" s="83"/>
      <c r="M48" s="83"/>
      <c r="N48" s="84"/>
      <c r="O48" s="83"/>
      <c r="P48" s="84"/>
    </row>
    <row r="49" spans="1:16" ht="12.75">
      <c r="A49" s="25">
        <v>8</v>
      </c>
      <c r="B49" s="8">
        <v>5813</v>
      </c>
      <c r="C49" s="12" t="s">
        <v>35</v>
      </c>
      <c r="D49" s="2">
        <v>8</v>
      </c>
      <c r="E49" s="28">
        <f t="shared" si="2"/>
        <v>7.2</v>
      </c>
      <c r="F49" s="8">
        <v>2</v>
      </c>
      <c r="G49" s="28">
        <f t="shared" si="1"/>
        <v>16</v>
      </c>
      <c r="H49" s="83"/>
      <c r="I49" s="91">
        <f t="shared" si="0"/>
        <v>14.4</v>
      </c>
      <c r="J49" s="82"/>
      <c r="K49" s="83"/>
      <c r="L49" s="83"/>
      <c r="M49" s="83"/>
      <c r="N49" s="84"/>
      <c r="O49" s="83"/>
      <c r="P49" s="84"/>
    </row>
    <row r="50" spans="1:16" ht="12.75">
      <c r="A50" s="25">
        <v>9</v>
      </c>
      <c r="B50" s="8">
        <v>5814</v>
      </c>
      <c r="C50" s="12" t="s">
        <v>36</v>
      </c>
      <c r="D50" s="2">
        <v>8</v>
      </c>
      <c r="E50" s="28">
        <f t="shared" si="2"/>
        <v>7.2</v>
      </c>
      <c r="F50" s="8">
        <v>2</v>
      </c>
      <c r="G50" s="28">
        <f t="shared" si="1"/>
        <v>16</v>
      </c>
      <c r="H50" s="83"/>
      <c r="I50" s="91">
        <f t="shared" si="0"/>
        <v>14.4</v>
      </c>
      <c r="J50" s="82"/>
      <c r="K50" s="83"/>
      <c r="L50" s="83"/>
      <c r="M50" s="83"/>
      <c r="N50" s="84"/>
      <c r="O50" s="83"/>
      <c r="P50" s="84"/>
    </row>
    <row r="51" spans="1:16" ht="12.75">
      <c r="A51" s="25">
        <v>10</v>
      </c>
      <c r="B51" s="8">
        <v>5815</v>
      </c>
      <c r="C51" s="12" t="s">
        <v>37</v>
      </c>
      <c r="D51" s="2">
        <v>8</v>
      </c>
      <c r="E51" s="28">
        <f t="shared" si="2"/>
        <v>7.2</v>
      </c>
      <c r="F51" s="8">
        <v>2</v>
      </c>
      <c r="G51" s="28">
        <f t="shared" si="1"/>
        <v>16</v>
      </c>
      <c r="H51" s="83"/>
      <c r="I51" s="91">
        <f t="shared" si="0"/>
        <v>14.4</v>
      </c>
      <c r="J51" s="82"/>
      <c r="K51" s="83"/>
      <c r="L51" s="83"/>
      <c r="M51" s="83"/>
      <c r="N51" s="84"/>
      <c r="O51" s="83"/>
      <c r="P51" s="84"/>
    </row>
    <row r="52" spans="1:16" ht="12.75">
      <c r="A52" s="25">
        <v>11</v>
      </c>
      <c r="B52" s="8">
        <v>5806</v>
      </c>
      <c r="C52" s="12" t="s">
        <v>38</v>
      </c>
      <c r="D52" s="2">
        <v>8</v>
      </c>
      <c r="E52" s="28">
        <f t="shared" si="2"/>
        <v>7.2</v>
      </c>
      <c r="F52" s="8">
        <v>2</v>
      </c>
      <c r="G52" s="28">
        <f t="shared" si="1"/>
        <v>16</v>
      </c>
      <c r="H52" s="83"/>
      <c r="I52" s="91">
        <f t="shared" si="0"/>
        <v>14.4</v>
      </c>
      <c r="J52" s="82"/>
      <c r="K52" s="83"/>
      <c r="L52" s="83"/>
      <c r="M52" s="83"/>
      <c r="N52" s="84"/>
      <c r="O52" s="83"/>
      <c r="P52" s="84"/>
    </row>
    <row r="53" spans="1:16" ht="12.75">
      <c r="A53" s="25">
        <v>12</v>
      </c>
      <c r="B53" s="8" t="s">
        <v>12</v>
      </c>
      <c r="C53" s="12" t="s">
        <v>13</v>
      </c>
      <c r="D53" s="2">
        <v>5</v>
      </c>
      <c r="E53" s="28">
        <f t="shared" si="2"/>
        <v>4.5</v>
      </c>
      <c r="F53" s="8">
        <v>1</v>
      </c>
      <c r="G53" s="28">
        <f t="shared" si="1"/>
        <v>5</v>
      </c>
      <c r="H53" s="83"/>
      <c r="I53" s="91">
        <f t="shared" si="0"/>
        <v>4.5</v>
      </c>
      <c r="J53" s="82"/>
      <c r="K53" s="83"/>
      <c r="L53" s="83"/>
      <c r="M53" s="83"/>
      <c r="N53" s="84"/>
      <c r="O53" s="83"/>
      <c r="P53" s="84"/>
    </row>
    <row r="54" spans="1:16" ht="12.75">
      <c r="A54" s="25">
        <v>13</v>
      </c>
      <c r="B54" s="8" t="s">
        <v>14</v>
      </c>
      <c r="C54" s="12" t="s">
        <v>15</v>
      </c>
      <c r="D54" s="2">
        <v>5</v>
      </c>
      <c r="E54" s="28">
        <f t="shared" si="2"/>
        <v>4.5</v>
      </c>
      <c r="F54" s="8">
        <v>1</v>
      </c>
      <c r="G54" s="28">
        <f t="shared" si="1"/>
        <v>5</v>
      </c>
      <c r="H54" s="83"/>
      <c r="I54" s="91">
        <f t="shared" si="0"/>
        <v>4.5</v>
      </c>
      <c r="J54" s="82"/>
      <c r="K54" s="83"/>
      <c r="L54" s="83"/>
      <c r="M54" s="83"/>
      <c r="N54" s="84"/>
      <c r="O54" s="83"/>
      <c r="P54" s="84"/>
    </row>
    <row r="55" spans="1:16" ht="12.75">
      <c r="A55" s="25">
        <v>14</v>
      </c>
      <c r="B55" s="8" t="s">
        <v>11</v>
      </c>
      <c r="C55" s="12" t="s">
        <v>16</v>
      </c>
      <c r="D55" s="2">
        <v>5</v>
      </c>
      <c r="E55" s="28">
        <f t="shared" si="2"/>
        <v>4.5</v>
      </c>
      <c r="F55" s="8">
        <v>1</v>
      </c>
      <c r="G55" s="28">
        <f t="shared" si="1"/>
        <v>5</v>
      </c>
      <c r="H55" s="83"/>
      <c r="I55" s="91">
        <f t="shared" si="0"/>
        <v>4.5</v>
      </c>
      <c r="J55" s="82"/>
      <c r="K55" s="83"/>
      <c r="L55" s="83"/>
      <c r="M55" s="83"/>
      <c r="N55" s="84"/>
      <c r="O55" s="83"/>
      <c r="P55" s="84"/>
    </row>
    <row r="56" spans="1:16" ht="12.75">
      <c r="A56" s="25">
        <v>15</v>
      </c>
      <c r="B56" s="8" t="s">
        <v>9</v>
      </c>
      <c r="C56" s="12" t="s">
        <v>10</v>
      </c>
      <c r="D56" s="2">
        <v>5</v>
      </c>
      <c r="E56" s="28">
        <f t="shared" si="2"/>
        <v>4.5</v>
      </c>
      <c r="F56" s="8">
        <v>5</v>
      </c>
      <c r="G56" s="28">
        <f t="shared" si="1"/>
        <v>25</v>
      </c>
      <c r="H56" s="83"/>
      <c r="I56" s="91">
        <f t="shared" si="0"/>
        <v>22.5</v>
      </c>
      <c r="J56" s="82"/>
      <c r="K56" s="83"/>
      <c r="L56" s="83"/>
      <c r="M56" s="83"/>
      <c r="N56" s="84"/>
      <c r="O56" s="83"/>
      <c r="P56" s="84"/>
    </row>
    <row r="57" spans="1:16" ht="12.75">
      <c r="A57" s="25">
        <v>16</v>
      </c>
      <c r="B57" s="8" t="s">
        <v>28</v>
      </c>
      <c r="C57" s="12" t="s">
        <v>29</v>
      </c>
      <c r="D57" s="2">
        <v>5</v>
      </c>
      <c r="E57" s="28">
        <f t="shared" si="2"/>
        <v>4.5</v>
      </c>
      <c r="F57" s="8">
        <v>1</v>
      </c>
      <c r="G57" s="28">
        <f t="shared" si="1"/>
        <v>5</v>
      </c>
      <c r="H57" s="83"/>
      <c r="I57" s="91">
        <f t="shared" si="0"/>
        <v>4.5</v>
      </c>
      <c r="J57" s="82"/>
      <c r="K57" s="83"/>
      <c r="L57" s="83"/>
      <c r="M57" s="83"/>
      <c r="N57" s="84"/>
      <c r="O57" s="83"/>
      <c r="P57" s="84"/>
    </row>
    <row r="58" spans="1:16" ht="12.75">
      <c r="A58" s="25">
        <v>17</v>
      </c>
      <c r="B58" s="8" t="s">
        <v>30</v>
      </c>
      <c r="C58" s="12" t="s">
        <v>31</v>
      </c>
      <c r="D58" s="2">
        <v>5</v>
      </c>
      <c r="E58" s="28">
        <f t="shared" si="2"/>
        <v>4.5</v>
      </c>
      <c r="F58" s="8">
        <v>1</v>
      </c>
      <c r="G58" s="28">
        <f t="shared" si="1"/>
        <v>5</v>
      </c>
      <c r="H58" s="83"/>
      <c r="I58" s="91">
        <f t="shared" si="0"/>
        <v>4.5</v>
      </c>
      <c r="J58" s="82"/>
      <c r="K58" s="83"/>
      <c r="L58" s="83"/>
      <c r="M58" s="83"/>
      <c r="N58" s="84"/>
      <c r="O58" s="83"/>
      <c r="P58" s="84"/>
    </row>
    <row r="59" spans="1:16" ht="12.75">
      <c r="A59" s="25">
        <v>18</v>
      </c>
      <c r="B59" s="8">
        <v>325</v>
      </c>
      <c r="C59" s="12" t="s">
        <v>27</v>
      </c>
      <c r="D59" s="2">
        <v>15</v>
      </c>
      <c r="E59" s="28">
        <f t="shared" si="2"/>
        <v>13.5</v>
      </c>
      <c r="F59" s="8">
        <v>4</v>
      </c>
      <c r="G59" s="28">
        <f t="shared" si="1"/>
        <v>60</v>
      </c>
      <c r="H59" s="83"/>
      <c r="I59" s="91">
        <f t="shared" si="0"/>
        <v>54</v>
      </c>
      <c r="J59" s="82"/>
      <c r="K59" s="83"/>
      <c r="L59" s="83"/>
      <c r="M59" s="83"/>
      <c r="N59" s="84"/>
      <c r="O59" s="83"/>
      <c r="P59" s="84"/>
    </row>
    <row r="60" spans="1:16" ht="12.75">
      <c r="A60" s="25">
        <v>19</v>
      </c>
      <c r="B60" s="8">
        <v>382</v>
      </c>
      <c r="C60" s="12" t="s">
        <v>39</v>
      </c>
      <c r="D60" s="2">
        <v>95</v>
      </c>
      <c r="E60" s="28">
        <f t="shared" si="2"/>
        <v>85.5</v>
      </c>
      <c r="F60" s="8">
        <v>2</v>
      </c>
      <c r="G60" s="28">
        <f t="shared" si="1"/>
        <v>190</v>
      </c>
      <c r="H60" s="88">
        <f>SUM(G42:G60)</f>
        <v>812</v>
      </c>
      <c r="I60" s="91">
        <f t="shared" si="0"/>
        <v>171</v>
      </c>
      <c r="J60" s="82">
        <f>SUM(I42:I60)</f>
        <v>690.7999999999998</v>
      </c>
      <c r="K60" s="82">
        <f>J60*420.69/2665.85</f>
        <v>109.01312977099235</v>
      </c>
      <c r="L60" s="82">
        <f>SUM(J60:K60)</f>
        <v>799.8131297709922</v>
      </c>
      <c r="M60" s="82">
        <f>L60*2963.8/2112.91</f>
        <v>1121.9058805227232</v>
      </c>
      <c r="N60" s="82">
        <f>M60*297.06/4329.52</f>
        <v>76.97697686304258</v>
      </c>
      <c r="O60" s="112">
        <f>SUM(M60:N60)</f>
        <v>1198.8828573857659</v>
      </c>
      <c r="P60" s="84"/>
    </row>
    <row r="61" spans="1:16" ht="12.75">
      <c r="A61" s="17"/>
      <c r="B61" s="10" t="s">
        <v>6</v>
      </c>
      <c r="C61" s="7" t="s">
        <v>62</v>
      </c>
      <c r="D61" s="5"/>
      <c r="E61" s="5"/>
      <c r="F61" s="6"/>
      <c r="G61" s="17"/>
      <c r="H61" s="83"/>
      <c r="I61" s="84"/>
      <c r="J61" s="82"/>
      <c r="K61" s="83"/>
      <c r="L61" s="83"/>
      <c r="M61" s="83"/>
      <c r="N61" s="84"/>
      <c r="O61" s="83"/>
      <c r="P61" s="84"/>
    </row>
    <row r="62" spans="1:16" ht="12.75">
      <c r="A62" s="17"/>
      <c r="B62" s="10" t="s">
        <v>7</v>
      </c>
      <c r="C62" s="7" t="s">
        <v>63</v>
      </c>
      <c r="D62" s="5"/>
      <c r="E62" s="5"/>
      <c r="F62" s="6"/>
      <c r="G62" s="17"/>
      <c r="H62" s="83"/>
      <c r="I62" s="84"/>
      <c r="J62" s="82"/>
      <c r="K62" s="83"/>
      <c r="L62" s="83"/>
      <c r="M62" s="83"/>
      <c r="N62" s="84"/>
      <c r="O62" s="83"/>
      <c r="P62" s="84"/>
    </row>
    <row r="63" spans="1:16" ht="12.75">
      <c r="A63" s="17"/>
      <c r="B63" s="10" t="s">
        <v>4</v>
      </c>
      <c r="C63" s="11" t="s">
        <v>64</v>
      </c>
      <c r="D63" s="5"/>
      <c r="E63" s="5"/>
      <c r="F63" s="6"/>
      <c r="G63" s="17"/>
      <c r="H63" s="83"/>
      <c r="I63" s="84"/>
      <c r="J63" s="82"/>
      <c r="K63" s="83"/>
      <c r="L63" s="83"/>
      <c r="M63" s="83"/>
      <c r="N63" s="84"/>
      <c r="O63" s="83"/>
      <c r="P63" s="84"/>
    </row>
    <row r="64" spans="1:16" ht="12.75">
      <c r="A64" s="17"/>
      <c r="B64" s="10" t="s">
        <v>5</v>
      </c>
      <c r="C64" s="7">
        <v>97873402</v>
      </c>
      <c r="D64" s="5"/>
      <c r="E64" s="5"/>
      <c r="F64" s="2"/>
      <c r="G64" s="17"/>
      <c r="H64" s="83"/>
      <c r="I64" s="84"/>
      <c r="J64" s="82"/>
      <c r="K64" s="83"/>
      <c r="L64" s="83"/>
      <c r="M64" s="83"/>
      <c r="N64" s="84"/>
      <c r="O64" s="83"/>
      <c r="P64" s="84"/>
    </row>
    <row r="65" spans="1:16" ht="67.5" customHeight="1">
      <c r="A65" s="25">
        <v>1</v>
      </c>
      <c r="B65" s="8">
        <v>322</v>
      </c>
      <c r="C65" s="26" t="s">
        <v>61</v>
      </c>
      <c r="D65" s="27">
        <v>100</v>
      </c>
      <c r="E65" s="27">
        <v>80</v>
      </c>
      <c r="F65" s="8">
        <v>1</v>
      </c>
      <c r="G65" s="28">
        <f aca="true" t="shared" si="3" ref="G65:G78">D65*F65</f>
        <v>100</v>
      </c>
      <c r="H65" s="91"/>
      <c r="I65" s="91">
        <f aca="true" t="shared" si="4" ref="I65:I70">E65*F65</f>
        <v>80</v>
      </c>
      <c r="J65" s="82"/>
      <c r="K65" s="83"/>
      <c r="L65" s="83"/>
      <c r="M65" s="83"/>
      <c r="N65" s="84"/>
      <c r="O65" s="83"/>
      <c r="P65" s="84"/>
    </row>
    <row r="66" spans="1:16" ht="76.5">
      <c r="A66" s="25">
        <v>2</v>
      </c>
      <c r="B66" s="8">
        <v>322</v>
      </c>
      <c r="C66" s="26" t="s">
        <v>65</v>
      </c>
      <c r="D66" s="27">
        <v>100</v>
      </c>
      <c r="E66" s="27">
        <v>80</v>
      </c>
      <c r="F66" s="8">
        <v>1</v>
      </c>
      <c r="G66" s="28">
        <f t="shared" si="3"/>
        <v>100</v>
      </c>
      <c r="H66" s="83"/>
      <c r="I66" s="91">
        <f t="shared" si="4"/>
        <v>80</v>
      </c>
      <c r="J66" s="82"/>
      <c r="K66" s="83"/>
      <c r="L66" s="83"/>
      <c r="M66" s="83"/>
      <c r="N66" s="84"/>
      <c r="O66" s="83"/>
      <c r="P66" s="84"/>
    </row>
    <row r="67" spans="1:16" ht="66" customHeight="1">
      <c r="A67" s="25">
        <v>3</v>
      </c>
      <c r="B67" s="8">
        <v>322</v>
      </c>
      <c r="C67" s="26" t="s">
        <v>66</v>
      </c>
      <c r="D67" s="27">
        <v>100</v>
      </c>
      <c r="E67" s="27">
        <v>80</v>
      </c>
      <c r="F67" s="8">
        <v>1</v>
      </c>
      <c r="G67" s="28">
        <f t="shared" si="3"/>
        <v>100</v>
      </c>
      <c r="H67" s="83"/>
      <c r="I67" s="91">
        <f t="shared" si="4"/>
        <v>80</v>
      </c>
      <c r="J67" s="82"/>
      <c r="K67" s="83"/>
      <c r="L67" s="83"/>
      <c r="M67" s="83"/>
      <c r="N67" s="84"/>
      <c r="O67" s="83"/>
      <c r="P67" s="84"/>
    </row>
    <row r="68" spans="1:16" ht="67.5" customHeight="1">
      <c r="A68" s="25">
        <v>4</v>
      </c>
      <c r="B68" s="8">
        <v>322</v>
      </c>
      <c r="C68" s="26" t="s">
        <v>67</v>
      </c>
      <c r="D68" s="27">
        <v>100</v>
      </c>
      <c r="E68" s="27">
        <v>80</v>
      </c>
      <c r="F68" s="8">
        <v>1</v>
      </c>
      <c r="G68" s="28">
        <f t="shared" si="3"/>
        <v>100</v>
      </c>
      <c r="H68" s="83"/>
      <c r="I68" s="91">
        <f t="shared" si="4"/>
        <v>80</v>
      </c>
      <c r="J68" s="82"/>
      <c r="K68" s="83"/>
      <c r="L68" s="83"/>
      <c r="M68" s="83"/>
      <c r="N68" s="84"/>
      <c r="O68" s="83"/>
      <c r="P68" s="84"/>
    </row>
    <row r="69" spans="1:16" ht="66.75" customHeight="1">
      <c r="A69" s="25">
        <v>5</v>
      </c>
      <c r="B69" s="8">
        <v>322</v>
      </c>
      <c r="C69" s="26" t="s">
        <v>68</v>
      </c>
      <c r="D69" s="27">
        <v>100</v>
      </c>
      <c r="E69" s="27">
        <v>80</v>
      </c>
      <c r="F69" s="8">
        <v>1</v>
      </c>
      <c r="G69" s="28">
        <f t="shared" si="3"/>
        <v>100</v>
      </c>
      <c r="H69" s="83"/>
      <c r="I69" s="91">
        <f t="shared" si="4"/>
        <v>80</v>
      </c>
      <c r="J69" s="82"/>
      <c r="K69" s="83"/>
      <c r="L69" s="83"/>
      <c r="M69" s="83"/>
      <c r="N69" s="84"/>
      <c r="O69" s="83"/>
      <c r="P69" s="84"/>
    </row>
    <row r="70" spans="1:16" ht="66.75" customHeight="1">
      <c r="A70" s="25">
        <v>6</v>
      </c>
      <c r="B70" s="8">
        <v>322</v>
      </c>
      <c r="C70" s="26" t="s">
        <v>69</v>
      </c>
      <c r="D70" s="27">
        <v>100</v>
      </c>
      <c r="E70" s="27">
        <v>80</v>
      </c>
      <c r="F70" s="8">
        <v>1</v>
      </c>
      <c r="G70" s="28">
        <f t="shared" si="3"/>
        <v>100</v>
      </c>
      <c r="H70" s="88">
        <f>SUM(G65:G70)</f>
        <v>600</v>
      </c>
      <c r="I70" s="91">
        <f t="shared" si="4"/>
        <v>80</v>
      </c>
      <c r="J70" s="82">
        <f>SUM(I65:I70)</f>
        <v>480</v>
      </c>
      <c r="K70" s="82">
        <f>J70*420.69/2665.85</f>
        <v>75.74739764052742</v>
      </c>
      <c r="L70" s="82">
        <f>SUM(J70:K70)</f>
        <v>555.7473976405274</v>
      </c>
      <c r="M70" s="82">
        <f>L70*2963.8/2112.91</f>
        <v>779.5524358003869</v>
      </c>
      <c r="N70" s="82">
        <f>M70*297.06/4329.52</f>
        <v>53.48718716598212</v>
      </c>
      <c r="O70" s="112">
        <f>SUM(M70:N70)</f>
        <v>833.039622966369</v>
      </c>
      <c r="P70" s="84"/>
    </row>
    <row r="71" spans="1:16" s="18" customFormat="1" ht="12" customHeight="1">
      <c r="A71" s="17"/>
      <c r="B71" s="10" t="s">
        <v>6</v>
      </c>
      <c r="C71" s="7" t="s">
        <v>127</v>
      </c>
      <c r="D71" s="5"/>
      <c r="E71" s="5"/>
      <c r="F71" s="31"/>
      <c r="G71" s="28"/>
      <c r="H71" s="83"/>
      <c r="I71" s="17"/>
      <c r="J71" s="82"/>
      <c r="K71" s="81"/>
      <c r="L71" s="81"/>
      <c r="M71" s="81"/>
      <c r="N71" s="17"/>
      <c r="O71" s="81"/>
      <c r="P71" s="17"/>
    </row>
    <row r="72" spans="1:16" s="18" customFormat="1" ht="12" customHeight="1">
      <c r="A72" s="17"/>
      <c r="B72" s="10" t="s">
        <v>7</v>
      </c>
      <c r="C72" s="7" t="s">
        <v>128</v>
      </c>
      <c r="D72" s="5"/>
      <c r="E72" s="5"/>
      <c r="F72" s="31"/>
      <c r="G72" s="28"/>
      <c r="H72" s="83"/>
      <c r="I72" s="17"/>
      <c r="J72" s="82"/>
      <c r="K72" s="81"/>
      <c r="L72" s="81"/>
      <c r="M72" s="81"/>
      <c r="N72" s="17"/>
      <c r="O72" s="81"/>
      <c r="P72" s="17"/>
    </row>
    <row r="73" spans="1:16" s="18" customFormat="1" ht="12" customHeight="1">
      <c r="A73" s="17"/>
      <c r="B73" s="10" t="s">
        <v>4</v>
      </c>
      <c r="C73" s="11" t="s">
        <v>129</v>
      </c>
      <c r="D73" s="5"/>
      <c r="E73" s="5"/>
      <c r="F73" s="31"/>
      <c r="G73" s="28"/>
      <c r="H73" s="83"/>
      <c r="I73" s="17"/>
      <c r="J73" s="82"/>
      <c r="K73" s="81"/>
      <c r="L73" s="81"/>
      <c r="M73" s="81"/>
      <c r="N73" s="17"/>
      <c r="O73" s="81"/>
      <c r="P73" s="17"/>
    </row>
    <row r="74" spans="1:16" s="18" customFormat="1" ht="12" customHeight="1">
      <c r="A74" s="17"/>
      <c r="B74" s="10" t="s">
        <v>5</v>
      </c>
      <c r="C74" s="7">
        <v>91860720</v>
      </c>
      <c r="D74" s="5"/>
      <c r="E74" s="5"/>
      <c r="F74" s="31"/>
      <c r="G74" s="28"/>
      <c r="H74" s="83"/>
      <c r="I74" s="17"/>
      <c r="J74" s="82"/>
      <c r="K74" s="81"/>
      <c r="L74" s="81"/>
      <c r="M74" s="81"/>
      <c r="N74" s="17"/>
      <c r="O74" s="81"/>
      <c r="P74" s="17"/>
    </row>
    <row r="75" spans="1:18" ht="12.75">
      <c r="A75" s="8">
        <v>1</v>
      </c>
      <c r="B75" s="8" t="s">
        <v>12</v>
      </c>
      <c r="C75" s="12" t="s">
        <v>13</v>
      </c>
      <c r="D75" s="2">
        <v>5</v>
      </c>
      <c r="E75" s="28">
        <f>D75*0.9</f>
        <v>4.5</v>
      </c>
      <c r="F75" s="8">
        <v>2</v>
      </c>
      <c r="G75" s="28">
        <f t="shared" si="3"/>
        <v>10</v>
      </c>
      <c r="H75" s="83"/>
      <c r="I75" s="91">
        <f>E75*F75</f>
        <v>9</v>
      </c>
      <c r="J75" s="82"/>
      <c r="K75" s="81"/>
      <c r="L75" s="81"/>
      <c r="M75" s="81"/>
      <c r="N75" s="17"/>
      <c r="O75" s="81"/>
      <c r="P75" s="17"/>
      <c r="Q75" s="18"/>
      <c r="R75" s="18"/>
    </row>
    <row r="76" spans="1:18" ht="12.75">
      <c r="A76" s="8">
        <v>2</v>
      </c>
      <c r="B76" s="8" t="s">
        <v>11</v>
      </c>
      <c r="C76" s="12" t="s">
        <v>16</v>
      </c>
      <c r="D76" s="2">
        <v>5</v>
      </c>
      <c r="E76" s="28">
        <f>D76*0.9</f>
        <v>4.5</v>
      </c>
      <c r="F76" s="8">
        <v>1</v>
      </c>
      <c r="G76" s="28">
        <f t="shared" si="3"/>
        <v>5</v>
      </c>
      <c r="H76" s="83"/>
      <c r="I76" s="91">
        <f>E76*F76</f>
        <v>4.5</v>
      </c>
      <c r="J76" s="82"/>
      <c r="K76" s="81"/>
      <c r="L76" s="81"/>
      <c r="M76" s="81"/>
      <c r="N76" s="17"/>
      <c r="O76" s="81"/>
      <c r="P76" s="17"/>
      <c r="Q76" s="18"/>
      <c r="R76" s="18"/>
    </row>
    <row r="77" spans="1:18" s="80" customFormat="1" ht="12" customHeight="1">
      <c r="A77" s="8">
        <v>3</v>
      </c>
      <c r="B77" s="33" t="s">
        <v>14</v>
      </c>
      <c r="C77" s="45" t="s">
        <v>15</v>
      </c>
      <c r="D77" s="42">
        <v>5</v>
      </c>
      <c r="E77" s="28">
        <f>D77*0.9</f>
        <v>4.5</v>
      </c>
      <c r="F77" s="8">
        <v>1</v>
      </c>
      <c r="G77" s="28">
        <f t="shared" si="3"/>
        <v>5</v>
      </c>
      <c r="H77" s="83"/>
      <c r="I77" s="91">
        <f>E77*F77</f>
        <v>4.5</v>
      </c>
      <c r="J77" s="82"/>
      <c r="K77" s="81"/>
      <c r="L77" s="81"/>
      <c r="M77" s="81"/>
      <c r="N77" s="17"/>
      <c r="O77" s="81"/>
      <c r="P77" s="17"/>
      <c r="Q77" s="18"/>
      <c r="R77" s="18"/>
    </row>
    <row r="78" spans="1:18" ht="12.75">
      <c r="A78" s="8">
        <v>4</v>
      </c>
      <c r="B78" s="8" t="s">
        <v>130</v>
      </c>
      <c r="C78" s="12" t="s">
        <v>131</v>
      </c>
      <c r="D78" s="2">
        <v>5</v>
      </c>
      <c r="E78" s="28">
        <f>D78*0.9</f>
        <v>4.5</v>
      </c>
      <c r="F78" s="8">
        <v>1</v>
      </c>
      <c r="G78" s="28">
        <f t="shared" si="3"/>
        <v>5</v>
      </c>
      <c r="H78" s="88">
        <f>SUM(G75:G78)</f>
        <v>25</v>
      </c>
      <c r="I78" s="91">
        <f>E78*F78</f>
        <v>4.5</v>
      </c>
      <c r="J78" s="82">
        <f>SUM(I75:I78)</f>
        <v>22.5</v>
      </c>
      <c r="K78" s="82">
        <f>J78*420.69/2665.85</f>
        <v>3.5506592643997226</v>
      </c>
      <c r="L78" s="82">
        <f>SUM(J78:K78)</f>
        <v>26.050659264399723</v>
      </c>
      <c r="M78" s="82">
        <f>L78*2963.8/2112.91</f>
        <v>36.54152042814313</v>
      </c>
      <c r="N78" s="82">
        <f>M78*297.06/4329.52</f>
        <v>2.5072118984054117</v>
      </c>
      <c r="O78" s="112">
        <f>SUM(M78:N78)</f>
        <v>39.04873232654854</v>
      </c>
      <c r="P78" s="17"/>
      <c r="Q78" s="18"/>
      <c r="R78" s="18"/>
    </row>
    <row r="79" spans="1:16" s="18" customFormat="1" ht="12" customHeight="1">
      <c r="A79" s="17"/>
      <c r="B79" s="29" t="s">
        <v>6</v>
      </c>
      <c r="C79" s="30" t="s">
        <v>132</v>
      </c>
      <c r="D79" s="5"/>
      <c r="E79" s="5"/>
      <c r="F79" s="31"/>
      <c r="G79" s="6"/>
      <c r="H79" s="83"/>
      <c r="I79" s="17"/>
      <c r="J79" s="82"/>
      <c r="K79" s="81"/>
      <c r="L79" s="81"/>
      <c r="M79" s="81"/>
      <c r="N79" s="17"/>
      <c r="O79" s="81"/>
      <c r="P79" s="17"/>
    </row>
    <row r="80" spans="1:16" s="18" customFormat="1" ht="12" customHeight="1">
      <c r="A80" s="17"/>
      <c r="B80" s="29" t="s">
        <v>7</v>
      </c>
      <c r="C80" s="30" t="s">
        <v>126</v>
      </c>
      <c r="D80" s="5"/>
      <c r="E80" s="5"/>
      <c r="F80" s="31"/>
      <c r="G80" s="6"/>
      <c r="H80" s="83"/>
      <c r="I80" s="17"/>
      <c r="J80" s="82"/>
      <c r="K80" s="81"/>
      <c r="L80" s="81"/>
      <c r="M80" s="81"/>
      <c r="N80" s="17"/>
      <c r="O80" s="81"/>
      <c r="P80" s="17"/>
    </row>
    <row r="81" spans="1:16" s="18" customFormat="1" ht="14.25" customHeight="1">
      <c r="A81" s="17"/>
      <c r="B81" s="29" t="s">
        <v>4</v>
      </c>
      <c r="C81" s="74" t="s">
        <v>129</v>
      </c>
      <c r="D81" s="5"/>
      <c r="E81" s="5"/>
      <c r="F81" s="31"/>
      <c r="G81" s="6"/>
      <c r="H81" s="81"/>
      <c r="I81" s="17"/>
      <c r="J81" s="82"/>
      <c r="K81" s="81"/>
      <c r="L81" s="81"/>
      <c r="M81" s="81"/>
      <c r="N81" s="17"/>
      <c r="O81" s="81"/>
      <c r="P81" s="17"/>
    </row>
    <row r="82" spans="1:16" s="18" customFormat="1" ht="12" customHeight="1">
      <c r="A82" s="17"/>
      <c r="B82" s="29" t="s">
        <v>5</v>
      </c>
      <c r="C82" s="30">
        <v>91860720</v>
      </c>
      <c r="D82" s="5"/>
      <c r="E82" s="5"/>
      <c r="F82" s="31"/>
      <c r="G82" s="6"/>
      <c r="H82" s="81"/>
      <c r="I82" s="17"/>
      <c r="J82" s="82"/>
      <c r="K82" s="81"/>
      <c r="L82" s="81"/>
      <c r="M82" s="81"/>
      <c r="N82" s="17"/>
      <c r="O82" s="81"/>
      <c r="P82" s="17"/>
    </row>
    <row r="83" spans="1:16" s="80" customFormat="1" ht="12" customHeight="1">
      <c r="A83" s="43">
        <v>1</v>
      </c>
      <c r="B83" s="44" t="s">
        <v>95</v>
      </c>
      <c r="C83" s="45" t="s">
        <v>96</v>
      </c>
      <c r="D83" s="42">
        <v>5</v>
      </c>
      <c r="E83" s="28">
        <f>D83*0.9</f>
        <v>4.5</v>
      </c>
      <c r="F83" s="44">
        <v>3</v>
      </c>
      <c r="G83" s="42">
        <f>D83*F83</f>
        <v>15</v>
      </c>
      <c r="H83" s="83"/>
      <c r="I83" s="91">
        <f>E83*F83</f>
        <v>13.5</v>
      </c>
      <c r="J83" s="82"/>
      <c r="K83" s="83"/>
      <c r="L83" s="83"/>
      <c r="M83" s="83"/>
      <c r="N83" s="83"/>
      <c r="O83" s="83"/>
      <c r="P83" s="83"/>
    </row>
    <row r="84" spans="1:16" s="80" customFormat="1" ht="12" customHeight="1">
      <c r="A84" s="43">
        <v>2</v>
      </c>
      <c r="B84" s="44" t="s">
        <v>99</v>
      </c>
      <c r="C84" s="80" t="s">
        <v>100</v>
      </c>
      <c r="D84" s="42">
        <v>5</v>
      </c>
      <c r="E84" s="28">
        <f>D84*0.9</f>
        <v>4.5</v>
      </c>
      <c r="F84" s="44">
        <v>2</v>
      </c>
      <c r="G84" s="42">
        <f>D84*F84</f>
        <v>10</v>
      </c>
      <c r="H84" s="88">
        <f>SUM(G83:G84)</f>
        <v>25</v>
      </c>
      <c r="I84" s="91">
        <f>E84*F84</f>
        <v>9</v>
      </c>
      <c r="J84" s="82">
        <f>SUM(I83:I84)</f>
        <v>22.5</v>
      </c>
      <c r="K84" s="82">
        <f>J84*420.69/2665.85</f>
        <v>3.5506592643997226</v>
      </c>
      <c r="L84" s="82">
        <f>SUM(J84:K84)</f>
        <v>26.050659264399723</v>
      </c>
      <c r="M84" s="82">
        <f>L84*2963.8/2112.91</f>
        <v>36.54152042814313</v>
      </c>
      <c r="N84" s="82">
        <f>M84*297.06/4329.52</f>
        <v>2.5072118984054117</v>
      </c>
      <c r="O84" s="112">
        <f>SUM(M84:N84)</f>
        <v>39.04873232654854</v>
      </c>
      <c r="P84" s="83"/>
    </row>
    <row r="85" spans="1:16" s="18" customFormat="1" ht="12" customHeight="1">
      <c r="A85" s="17"/>
      <c r="B85" s="29" t="s">
        <v>6</v>
      </c>
      <c r="C85" s="30"/>
      <c r="D85" s="5"/>
      <c r="E85" s="5"/>
      <c r="F85" s="31"/>
      <c r="G85" s="6"/>
      <c r="H85" s="81"/>
      <c r="I85" s="17"/>
      <c r="J85" s="82"/>
      <c r="K85" s="81"/>
      <c r="L85" s="81"/>
      <c r="M85" s="81"/>
      <c r="N85" s="17"/>
      <c r="O85" s="81"/>
      <c r="P85" s="17"/>
    </row>
    <row r="86" spans="1:16" s="18" customFormat="1" ht="12" customHeight="1">
      <c r="A86" s="17"/>
      <c r="B86" s="29" t="s">
        <v>7</v>
      </c>
      <c r="C86" s="30" t="s">
        <v>133</v>
      </c>
      <c r="D86" s="5"/>
      <c r="E86" s="5"/>
      <c r="F86" s="31"/>
      <c r="G86" s="6"/>
      <c r="H86" s="81"/>
      <c r="I86" s="17"/>
      <c r="J86" s="82"/>
      <c r="K86" s="81"/>
      <c r="L86" s="81"/>
      <c r="M86" s="81"/>
      <c r="N86" s="17"/>
      <c r="O86" s="81"/>
      <c r="P86" s="17"/>
    </row>
    <row r="87" spans="1:16" s="18" customFormat="1" ht="14.25" customHeight="1">
      <c r="A87" s="17"/>
      <c r="B87" s="29" t="s">
        <v>4</v>
      </c>
      <c r="C87" s="55" t="s">
        <v>134</v>
      </c>
      <c r="D87" s="5"/>
      <c r="E87" s="5"/>
      <c r="F87" s="31"/>
      <c r="G87" s="6"/>
      <c r="H87" s="81"/>
      <c r="I87" s="17"/>
      <c r="J87" s="82"/>
      <c r="K87" s="81"/>
      <c r="L87" s="81"/>
      <c r="M87" s="81"/>
      <c r="N87" s="17"/>
      <c r="O87" s="81"/>
      <c r="P87" s="17"/>
    </row>
    <row r="88" spans="1:16" s="18" customFormat="1" ht="12" customHeight="1">
      <c r="A88" s="17"/>
      <c r="B88" s="29" t="s">
        <v>5</v>
      </c>
      <c r="C88" s="30">
        <v>98177910</v>
      </c>
      <c r="D88" s="5"/>
      <c r="E88" s="5"/>
      <c r="F88" s="31"/>
      <c r="G88" s="6"/>
      <c r="H88" s="81"/>
      <c r="I88" s="17"/>
      <c r="J88" s="82"/>
      <c r="K88" s="81"/>
      <c r="L88" s="81"/>
      <c r="M88" s="81"/>
      <c r="N88" s="17"/>
      <c r="O88" s="81"/>
      <c r="P88" s="17"/>
    </row>
    <row r="89" spans="1:16" s="80" customFormat="1" ht="12" customHeight="1">
      <c r="A89" s="43">
        <v>1</v>
      </c>
      <c r="B89" s="44" t="s">
        <v>95</v>
      </c>
      <c r="C89" s="45" t="s">
        <v>96</v>
      </c>
      <c r="D89" s="42">
        <v>5</v>
      </c>
      <c r="E89" s="28">
        <f>D89*0.9</f>
        <v>4.5</v>
      </c>
      <c r="F89" s="44">
        <v>2</v>
      </c>
      <c r="G89" s="42">
        <f>D89*F89</f>
        <v>10</v>
      </c>
      <c r="H89" s="83"/>
      <c r="I89" s="91">
        <f>E89*F89</f>
        <v>9</v>
      </c>
      <c r="J89" s="82"/>
      <c r="K89" s="83"/>
      <c r="L89" s="83"/>
      <c r="M89" s="83"/>
      <c r="N89" s="83"/>
      <c r="O89" s="83"/>
      <c r="P89" s="83"/>
    </row>
    <row r="90" spans="1:16" s="80" customFormat="1" ht="12" customHeight="1">
      <c r="A90" s="43">
        <v>2</v>
      </c>
      <c r="B90" s="44" t="s">
        <v>97</v>
      </c>
      <c r="C90" s="80" t="s">
        <v>98</v>
      </c>
      <c r="D90" s="42">
        <v>5</v>
      </c>
      <c r="E90" s="28">
        <f>D90*0.9</f>
        <v>4.5</v>
      </c>
      <c r="F90" s="44">
        <v>3</v>
      </c>
      <c r="G90" s="42">
        <f>D90*F90</f>
        <v>15</v>
      </c>
      <c r="H90" s="83"/>
      <c r="I90" s="91">
        <f>E90*F90</f>
        <v>13.5</v>
      </c>
      <c r="J90" s="82"/>
      <c r="K90" s="83"/>
      <c r="L90" s="83"/>
      <c r="M90" s="83"/>
      <c r="N90" s="83"/>
      <c r="O90" s="83"/>
      <c r="P90" s="83"/>
    </row>
    <row r="91" spans="1:16" s="80" customFormat="1" ht="12" customHeight="1">
      <c r="A91" s="43">
        <v>3</v>
      </c>
      <c r="B91" s="44" t="s">
        <v>99</v>
      </c>
      <c r="C91" s="83" t="s">
        <v>100</v>
      </c>
      <c r="D91" s="42">
        <v>5</v>
      </c>
      <c r="E91" s="28">
        <f>D91*0.9</f>
        <v>4.5</v>
      </c>
      <c r="F91" s="44">
        <v>2</v>
      </c>
      <c r="G91" s="42">
        <f>D91*F91</f>
        <v>10</v>
      </c>
      <c r="H91" s="83"/>
      <c r="I91" s="91">
        <f>E91*F91</f>
        <v>9</v>
      </c>
      <c r="J91" s="82"/>
      <c r="K91" s="83"/>
      <c r="L91" s="83"/>
      <c r="M91" s="83"/>
      <c r="N91" s="83"/>
      <c r="O91" s="83"/>
      <c r="P91" s="83"/>
    </row>
    <row r="92" spans="1:16" s="80" customFormat="1" ht="12" customHeight="1">
      <c r="A92" s="43">
        <v>4</v>
      </c>
      <c r="B92" s="107" t="s">
        <v>9</v>
      </c>
      <c r="C92" s="45" t="s">
        <v>101</v>
      </c>
      <c r="D92" s="42">
        <v>5</v>
      </c>
      <c r="E92" s="28">
        <f>D92*0.9</f>
        <v>4.5</v>
      </c>
      <c r="F92" s="44">
        <v>2</v>
      </c>
      <c r="G92" s="42">
        <f>D92*F92</f>
        <v>10</v>
      </c>
      <c r="H92" s="88">
        <f>SUM(G89:G92)</f>
        <v>45</v>
      </c>
      <c r="I92" s="91">
        <f>E92*F92</f>
        <v>9</v>
      </c>
      <c r="J92" s="82">
        <f>SUM(I89:I92)</f>
        <v>40.5</v>
      </c>
      <c r="K92" s="82">
        <f>J92*420.69/2665.85</f>
        <v>6.3911866759195</v>
      </c>
      <c r="L92" s="82">
        <f>SUM(J92:K92)</f>
        <v>46.8911866759195</v>
      </c>
      <c r="M92" s="82">
        <f>L92*2963.8/2112.91</f>
        <v>65.77473677065764</v>
      </c>
      <c r="N92" s="82">
        <f>M92*297.06/4329.52</f>
        <v>4.512981417129741</v>
      </c>
      <c r="O92" s="112">
        <f>SUM(M92:N92)</f>
        <v>70.28771818778738</v>
      </c>
      <c r="P92" s="83"/>
    </row>
    <row r="93" spans="1:16" s="18" customFormat="1" ht="12" customHeight="1">
      <c r="A93" s="17"/>
      <c r="B93" s="10" t="s">
        <v>6</v>
      </c>
      <c r="C93" s="7" t="s">
        <v>92</v>
      </c>
      <c r="D93" s="5"/>
      <c r="E93" s="5"/>
      <c r="F93" s="31"/>
      <c r="G93" s="6"/>
      <c r="H93" s="81"/>
      <c r="I93" s="17"/>
      <c r="J93" s="82"/>
      <c r="K93" s="81"/>
      <c r="L93" s="81"/>
      <c r="M93" s="81"/>
      <c r="N93" s="17"/>
      <c r="O93" s="81"/>
      <c r="P93" s="17"/>
    </row>
    <row r="94" spans="1:16" s="18" customFormat="1" ht="12" customHeight="1">
      <c r="A94" s="17"/>
      <c r="B94" s="10" t="s">
        <v>7</v>
      </c>
      <c r="C94" s="7" t="s">
        <v>93</v>
      </c>
      <c r="D94" s="5"/>
      <c r="E94" s="5"/>
      <c r="F94" s="31"/>
      <c r="G94" s="6"/>
      <c r="H94" s="81"/>
      <c r="I94" s="17"/>
      <c r="J94" s="82"/>
      <c r="K94" s="81"/>
      <c r="L94" s="81"/>
      <c r="M94" s="81"/>
      <c r="N94" s="17"/>
      <c r="O94" s="81"/>
      <c r="P94" s="17"/>
    </row>
    <row r="95" spans="1:16" s="18" customFormat="1" ht="14.25" customHeight="1">
      <c r="A95" s="17"/>
      <c r="B95" s="10" t="s">
        <v>4</v>
      </c>
      <c r="C95" s="7" t="s">
        <v>94</v>
      </c>
      <c r="D95" s="5"/>
      <c r="E95" s="5"/>
      <c r="F95" s="31"/>
      <c r="G95" s="6"/>
      <c r="H95" s="81"/>
      <c r="I95" s="17"/>
      <c r="J95" s="82"/>
      <c r="K95" s="81"/>
      <c r="L95" s="81"/>
      <c r="M95" s="81"/>
      <c r="N95" s="17"/>
      <c r="O95" s="81"/>
      <c r="P95" s="17"/>
    </row>
    <row r="96" spans="1:16" s="18" customFormat="1" ht="12" customHeight="1">
      <c r="A96" s="17"/>
      <c r="B96" s="10" t="s">
        <v>5</v>
      </c>
      <c r="C96" s="7">
        <v>93690694</v>
      </c>
      <c r="D96" s="5"/>
      <c r="E96" s="5"/>
      <c r="F96" s="31"/>
      <c r="G96" s="6"/>
      <c r="H96" s="81"/>
      <c r="I96" s="17"/>
      <c r="J96" s="82"/>
      <c r="K96" s="81"/>
      <c r="L96" s="81"/>
      <c r="M96" s="81"/>
      <c r="N96" s="17"/>
      <c r="O96" s="81"/>
      <c r="P96" s="17"/>
    </row>
    <row r="97" spans="1:16" s="80" customFormat="1" ht="12" customHeight="1">
      <c r="A97" s="43">
        <v>1</v>
      </c>
      <c r="B97" s="44" t="s">
        <v>95</v>
      </c>
      <c r="C97" s="45" t="s">
        <v>96</v>
      </c>
      <c r="D97" s="42">
        <v>5</v>
      </c>
      <c r="E97" s="28">
        <f>D97*0.9</f>
        <v>4.5</v>
      </c>
      <c r="F97" s="44">
        <v>2</v>
      </c>
      <c r="G97" s="42">
        <f>D97*F97</f>
        <v>10</v>
      </c>
      <c r="H97" s="83"/>
      <c r="I97" s="91">
        <f>E97*F97</f>
        <v>9</v>
      </c>
      <c r="J97" s="82"/>
      <c r="K97" s="83"/>
      <c r="L97" s="83"/>
      <c r="M97" s="83"/>
      <c r="N97" s="83"/>
      <c r="O97" s="83"/>
      <c r="P97" s="83"/>
    </row>
    <row r="98" spans="1:16" s="80" customFormat="1" ht="12" customHeight="1">
      <c r="A98" s="43">
        <v>2</v>
      </c>
      <c r="B98" s="44" t="s">
        <v>97</v>
      </c>
      <c r="C98" s="83" t="s">
        <v>98</v>
      </c>
      <c r="D98" s="42">
        <v>5</v>
      </c>
      <c r="E98" s="28">
        <f>D98*0.9</f>
        <v>4.5</v>
      </c>
      <c r="F98" s="44">
        <v>2</v>
      </c>
      <c r="G98" s="42">
        <f>D98*F98</f>
        <v>10</v>
      </c>
      <c r="H98" s="83"/>
      <c r="I98" s="91">
        <f>E98*F98</f>
        <v>9</v>
      </c>
      <c r="J98" s="82"/>
      <c r="K98" s="83"/>
      <c r="L98" s="83"/>
      <c r="M98" s="83"/>
      <c r="N98" s="83"/>
      <c r="O98" s="83"/>
      <c r="P98" s="83"/>
    </row>
    <row r="99" spans="1:16" s="80" customFormat="1" ht="12" customHeight="1">
      <c r="A99" s="43">
        <v>3</v>
      </c>
      <c r="B99" s="44" t="s">
        <v>99</v>
      </c>
      <c r="C99" s="83" t="s">
        <v>100</v>
      </c>
      <c r="D99" s="42">
        <v>5</v>
      </c>
      <c r="E99" s="28">
        <f>D99*0.9</f>
        <v>4.5</v>
      </c>
      <c r="F99" s="44">
        <v>2</v>
      </c>
      <c r="G99" s="42">
        <f>D99*F99</f>
        <v>10</v>
      </c>
      <c r="H99" s="83"/>
      <c r="I99" s="91">
        <f>E99*F99</f>
        <v>9</v>
      </c>
      <c r="J99" s="82"/>
      <c r="K99" s="83"/>
      <c r="L99" s="83"/>
      <c r="M99" s="83"/>
      <c r="N99" s="83"/>
      <c r="O99" s="83"/>
      <c r="P99" s="83"/>
    </row>
    <row r="100" spans="1:16" s="80" customFormat="1" ht="12" customHeight="1">
      <c r="A100" s="43">
        <v>4</v>
      </c>
      <c r="B100" s="107" t="s">
        <v>9</v>
      </c>
      <c r="C100" s="45" t="s">
        <v>101</v>
      </c>
      <c r="D100" s="42">
        <v>5</v>
      </c>
      <c r="E100" s="28">
        <f>D100*0.9</f>
        <v>4.5</v>
      </c>
      <c r="F100" s="44">
        <v>1</v>
      </c>
      <c r="G100" s="42">
        <f>D100*F100</f>
        <v>5</v>
      </c>
      <c r="H100" s="83"/>
      <c r="I100" s="91">
        <f>E100*F100</f>
        <v>4.5</v>
      </c>
      <c r="J100" s="82"/>
      <c r="K100" s="83"/>
      <c r="L100" s="83"/>
      <c r="M100" s="83"/>
      <c r="N100" s="83"/>
      <c r="O100" s="83"/>
      <c r="P100" s="83"/>
    </row>
    <row r="101" spans="1:16" s="80" customFormat="1" ht="12" customHeight="1">
      <c r="A101" s="43">
        <v>5</v>
      </c>
      <c r="B101" s="44" t="s">
        <v>102</v>
      </c>
      <c r="C101" s="83" t="s">
        <v>103</v>
      </c>
      <c r="D101" s="53">
        <v>60</v>
      </c>
      <c r="E101" s="28">
        <f>D101*0.9</f>
        <v>54</v>
      </c>
      <c r="F101" s="44">
        <v>1</v>
      </c>
      <c r="G101" s="42">
        <f>D101*F101</f>
        <v>60</v>
      </c>
      <c r="H101" s="88">
        <f>SUM(G97:G101)</f>
        <v>95</v>
      </c>
      <c r="I101" s="91">
        <f>E101*F101</f>
        <v>54</v>
      </c>
      <c r="J101" s="82">
        <f>SUM(I97:I101)</f>
        <v>85.5</v>
      </c>
      <c r="K101" s="82">
        <f>J101*420.69/2665.85</f>
        <v>13.492505204718947</v>
      </c>
      <c r="L101" s="82">
        <f>SUM(J101:K101)</f>
        <v>98.99250520471895</v>
      </c>
      <c r="M101" s="82">
        <f>L101*2963.8/2112.91</f>
        <v>138.8577776269439</v>
      </c>
      <c r="N101" s="82">
        <f>M101*297.06/4329.52</f>
        <v>9.527405213940565</v>
      </c>
      <c r="O101" s="112">
        <f>SUM(M101:N101)</f>
        <v>148.38518284088448</v>
      </c>
      <c r="P101" s="83"/>
    </row>
    <row r="102" spans="1:16" s="18" customFormat="1" ht="12" customHeight="1">
      <c r="A102" s="17"/>
      <c r="B102" s="29" t="s">
        <v>6</v>
      </c>
      <c r="C102" s="30" t="s">
        <v>74</v>
      </c>
      <c r="D102" s="68"/>
      <c r="E102" s="68"/>
      <c r="F102" s="5"/>
      <c r="G102" s="31"/>
      <c r="H102" s="83"/>
      <c r="I102" s="84"/>
      <c r="J102" s="82"/>
      <c r="K102" s="83"/>
      <c r="L102" s="83"/>
      <c r="M102" s="83"/>
      <c r="N102" s="84"/>
      <c r="O102" s="83"/>
      <c r="P102" s="84"/>
    </row>
    <row r="103" spans="1:16" s="18" customFormat="1" ht="12" customHeight="1">
      <c r="A103" s="17"/>
      <c r="B103" s="29" t="s">
        <v>7</v>
      </c>
      <c r="C103" s="30" t="s">
        <v>75</v>
      </c>
      <c r="D103" s="5"/>
      <c r="E103" s="5"/>
      <c r="F103" s="5"/>
      <c r="G103" s="31"/>
      <c r="H103" s="83"/>
      <c r="I103" s="84"/>
      <c r="J103" s="82"/>
      <c r="K103" s="83"/>
      <c r="L103" s="83"/>
      <c r="M103" s="83"/>
      <c r="N103" s="84"/>
      <c r="O103" s="83"/>
      <c r="P103" s="84"/>
    </row>
    <row r="104" spans="1:16" s="18" customFormat="1" ht="12" customHeight="1">
      <c r="A104" s="17"/>
      <c r="B104" s="29" t="s">
        <v>4</v>
      </c>
      <c r="C104" s="55" t="s">
        <v>76</v>
      </c>
      <c r="D104" s="5"/>
      <c r="E104" s="5"/>
      <c r="F104" s="5"/>
      <c r="G104" s="31"/>
      <c r="H104" s="83"/>
      <c r="I104" s="84"/>
      <c r="J104" s="82"/>
      <c r="K104" s="83"/>
      <c r="L104" s="83"/>
      <c r="M104" s="83"/>
      <c r="N104" s="84"/>
      <c r="O104" s="83"/>
      <c r="P104" s="84"/>
    </row>
    <row r="105" spans="1:16" s="18" customFormat="1" ht="12" customHeight="1">
      <c r="A105" s="17"/>
      <c r="B105" s="29" t="s">
        <v>5</v>
      </c>
      <c r="C105" s="30">
        <v>91086017</v>
      </c>
      <c r="D105" s="5"/>
      <c r="E105" s="5"/>
      <c r="F105" s="5"/>
      <c r="G105" s="31"/>
      <c r="H105" s="83"/>
      <c r="I105" s="84"/>
      <c r="J105" s="82"/>
      <c r="K105" s="83"/>
      <c r="L105" s="83"/>
      <c r="M105" s="83"/>
      <c r="N105" s="84"/>
      <c r="O105" s="83"/>
      <c r="P105" s="84"/>
    </row>
    <row r="106" spans="1:16" ht="12.75">
      <c r="A106" s="96">
        <v>1</v>
      </c>
      <c r="B106" s="56">
        <v>6823</v>
      </c>
      <c r="C106" s="57" t="s">
        <v>77</v>
      </c>
      <c r="D106" s="58">
        <v>3</v>
      </c>
      <c r="E106" s="28">
        <f>D106*0.9</f>
        <v>2.7</v>
      </c>
      <c r="F106" s="59">
        <v>5</v>
      </c>
      <c r="G106" s="28">
        <f aca="true" t="shared" si="5" ref="G106:G113">D106*F106</f>
        <v>15</v>
      </c>
      <c r="H106" s="83"/>
      <c r="I106" s="91">
        <f aca="true" t="shared" si="6" ref="I106:I115">E106*F106</f>
        <v>13.5</v>
      </c>
      <c r="J106" s="82"/>
      <c r="K106" s="83"/>
      <c r="L106" s="83"/>
      <c r="M106" s="83"/>
      <c r="N106" s="84"/>
      <c r="O106" s="83"/>
      <c r="P106" s="84"/>
    </row>
    <row r="107" spans="1:16" ht="12.75">
      <c r="A107" s="96">
        <v>2</v>
      </c>
      <c r="B107" s="56">
        <v>6857</v>
      </c>
      <c r="C107" s="57" t="s">
        <v>78</v>
      </c>
      <c r="D107" s="58">
        <v>0.95</v>
      </c>
      <c r="E107" s="28">
        <f aca="true" t="shared" si="7" ref="E107:E115">D107*0.9</f>
        <v>0.855</v>
      </c>
      <c r="F107" s="59">
        <v>50</v>
      </c>
      <c r="G107" s="28">
        <f t="shared" si="5"/>
        <v>47.5</v>
      </c>
      <c r="H107" s="83"/>
      <c r="I107" s="91">
        <v>42.5</v>
      </c>
      <c r="J107" s="82"/>
      <c r="K107" s="83"/>
      <c r="L107" s="83"/>
      <c r="M107" s="83"/>
      <c r="N107" s="84"/>
      <c r="O107" s="83"/>
      <c r="P107" s="84"/>
    </row>
    <row r="108" spans="1:16" ht="12.75">
      <c r="A108" s="96">
        <v>3</v>
      </c>
      <c r="B108" s="56" t="s">
        <v>12</v>
      </c>
      <c r="C108" s="57" t="s">
        <v>79</v>
      </c>
      <c r="D108" s="58">
        <v>5</v>
      </c>
      <c r="E108" s="28">
        <f t="shared" si="7"/>
        <v>4.5</v>
      </c>
      <c r="F108" s="59">
        <v>1</v>
      </c>
      <c r="G108" s="28">
        <f t="shared" si="5"/>
        <v>5</v>
      </c>
      <c r="H108" s="83"/>
      <c r="I108" s="91">
        <f t="shared" si="6"/>
        <v>4.5</v>
      </c>
      <c r="J108" s="82"/>
      <c r="K108" s="83"/>
      <c r="L108" s="83"/>
      <c r="M108" s="83"/>
      <c r="N108" s="84"/>
      <c r="O108" s="83"/>
      <c r="P108" s="84"/>
    </row>
    <row r="109" spans="1:16" ht="12.75">
      <c r="A109" s="96">
        <v>4</v>
      </c>
      <c r="B109" s="8" t="s">
        <v>14</v>
      </c>
      <c r="C109" s="12" t="s">
        <v>80</v>
      </c>
      <c r="D109" s="58">
        <v>5</v>
      </c>
      <c r="E109" s="28">
        <f t="shared" si="7"/>
        <v>4.5</v>
      </c>
      <c r="F109" s="8">
        <v>1</v>
      </c>
      <c r="G109" s="28">
        <f t="shared" si="5"/>
        <v>5</v>
      </c>
      <c r="H109" s="83"/>
      <c r="I109" s="91">
        <f t="shared" si="6"/>
        <v>4.5</v>
      </c>
      <c r="J109" s="82"/>
      <c r="K109" s="83"/>
      <c r="L109" s="83"/>
      <c r="M109" s="83"/>
      <c r="N109" s="84"/>
      <c r="O109" s="83"/>
      <c r="P109" s="84"/>
    </row>
    <row r="110" spans="1:16" ht="12.75">
      <c r="A110" s="96">
        <v>5</v>
      </c>
      <c r="B110" s="8" t="s">
        <v>11</v>
      </c>
      <c r="C110" s="12" t="s">
        <v>81</v>
      </c>
      <c r="D110" s="58">
        <v>5</v>
      </c>
      <c r="E110" s="28">
        <f t="shared" si="7"/>
        <v>4.5</v>
      </c>
      <c r="F110" s="8">
        <v>1</v>
      </c>
      <c r="G110" s="28">
        <f t="shared" si="5"/>
        <v>5</v>
      </c>
      <c r="H110" s="83"/>
      <c r="I110" s="91">
        <f t="shared" si="6"/>
        <v>4.5</v>
      </c>
      <c r="J110" s="82"/>
      <c r="K110" s="83"/>
      <c r="L110" s="83"/>
      <c r="M110" s="83"/>
      <c r="N110" s="84"/>
      <c r="O110" s="83"/>
      <c r="P110" s="84"/>
    </row>
    <row r="111" spans="1:16" ht="12.75">
      <c r="A111" s="96">
        <v>6</v>
      </c>
      <c r="B111" s="8" t="s">
        <v>57</v>
      </c>
      <c r="C111" s="62" t="s">
        <v>82</v>
      </c>
      <c r="D111" s="58">
        <v>8.5</v>
      </c>
      <c r="E111" s="28">
        <f t="shared" si="7"/>
        <v>7.65</v>
      </c>
      <c r="F111" s="8">
        <v>2</v>
      </c>
      <c r="G111" s="28">
        <f t="shared" si="5"/>
        <v>17</v>
      </c>
      <c r="H111" s="83"/>
      <c r="I111" s="91">
        <f t="shared" si="6"/>
        <v>15.3</v>
      </c>
      <c r="J111" s="82"/>
      <c r="K111" s="83"/>
      <c r="L111" s="83"/>
      <c r="M111" s="83"/>
      <c r="N111" s="84"/>
      <c r="O111" s="83"/>
      <c r="P111" s="84"/>
    </row>
    <row r="112" spans="1:16" ht="15">
      <c r="A112" s="96">
        <v>7</v>
      </c>
      <c r="B112" s="8" t="s">
        <v>56</v>
      </c>
      <c r="C112" s="62" t="s">
        <v>83</v>
      </c>
      <c r="D112" s="58">
        <v>8.5</v>
      </c>
      <c r="E112" s="28">
        <f t="shared" si="7"/>
        <v>7.65</v>
      </c>
      <c r="F112" s="8">
        <v>2</v>
      </c>
      <c r="G112" s="28">
        <f t="shared" si="5"/>
        <v>17</v>
      </c>
      <c r="H112" s="87"/>
      <c r="I112" s="91">
        <f t="shared" si="6"/>
        <v>15.3</v>
      </c>
      <c r="J112" s="82"/>
      <c r="K112" s="83"/>
      <c r="L112" s="83"/>
      <c r="M112" s="83"/>
      <c r="N112" s="84"/>
      <c r="O112" s="83"/>
      <c r="P112" s="84"/>
    </row>
    <row r="113" spans="1:16" ht="15">
      <c r="A113" s="96">
        <v>8</v>
      </c>
      <c r="B113" s="8" t="s">
        <v>55</v>
      </c>
      <c r="C113" s="62" t="s">
        <v>84</v>
      </c>
      <c r="D113" s="58">
        <v>8.5</v>
      </c>
      <c r="E113" s="28">
        <f t="shared" si="7"/>
        <v>7.65</v>
      </c>
      <c r="F113" s="8">
        <v>2</v>
      </c>
      <c r="G113" s="28">
        <f t="shared" si="5"/>
        <v>17</v>
      </c>
      <c r="H113" s="87"/>
      <c r="I113" s="91">
        <f t="shared" si="6"/>
        <v>15.3</v>
      </c>
      <c r="J113" s="82"/>
      <c r="K113" s="83"/>
      <c r="L113" s="83"/>
      <c r="M113" s="83"/>
      <c r="N113" s="84"/>
      <c r="O113" s="83"/>
      <c r="P113" s="84"/>
    </row>
    <row r="114" spans="1:16" ht="12.75">
      <c r="A114" s="96">
        <v>1</v>
      </c>
      <c r="B114" s="56" t="s">
        <v>148</v>
      </c>
      <c r="C114" s="89" t="s">
        <v>49</v>
      </c>
      <c r="D114" s="58">
        <v>12.95</v>
      </c>
      <c r="E114" s="90"/>
      <c r="F114" s="8">
        <v>0.5</v>
      </c>
      <c r="G114" s="42" t="s">
        <v>149</v>
      </c>
      <c r="H114" s="90"/>
      <c r="I114" s="91">
        <f t="shared" si="6"/>
        <v>0</v>
      </c>
      <c r="J114" s="82"/>
      <c r="K114" s="88"/>
      <c r="L114" s="88"/>
      <c r="M114" s="88"/>
      <c r="N114" s="97"/>
      <c r="O114" s="83"/>
      <c r="P114" s="98">
        <v>10.72</v>
      </c>
    </row>
    <row r="115" spans="1:16" s="80" customFormat="1" ht="12" customHeight="1">
      <c r="A115" s="96">
        <v>9</v>
      </c>
      <c r="B115" s="44" t="s">
        <v>102</v>
      </c>
      <c r="C115" s="83" t="s">
        <v>103</v>
      </c>
      <c r="D115" s="53">
        <v>60</v>
      </c>
      <c r="E115" s="28">
        <f t="shared" si="7"/>
        <v>54</v>
      </c>
      <c r="F115" s="44">
        <v>1</v>
      </c>
      <c r="G115" s="42">
        <f>D115*F115</f>
        <v>60</v>
      </c>
      <c r="H115" s="88">
        <f>SUM(G106:G115)</f>
        <v>188.5</v>
      </c>
      <c r="I115" s="91">
        <f t="shared" si="6"/>
        <v>54</v>
      </c>
      <c r="J115" s="82">
        <f>SUM(I106:I115)</f>
        <v>169.39999999999998</v>
      </c>
      <c r="K115" s="82">
        <f>J115*420.69/2665.85</f>
        <v>26.73251908396946</v>
      </c>
      <c r="L115" s="82">
        <f>SUM(J115:K115)</f>
        <v>196.13251908396944</v>
      </c>
      <c r="M115" s="82">
        <f>L115*2963.8/2112.91</f>
        <v>275.11704713455316</v>
      </c>
      <c r="N115" s="82">
        <f>M115*297.06/4329.52</f>
        <v>18.87651980399452</v>
      </c>
      <c r="O115" s="50">
        <f>SUM(M115:N115)</f>
        <v>293.9935669385477</v>
      </c>
      <c r="P115" s="112">
        <f>SUM(O115,P114)</f>
        <v>304.71356693854773</v>
      </c>
    </row>
    <row r="116" spans="1:16" s="18" customFormat="1" ht="12" customHeight="1">
      <c r="A116" s="17"/>
      <c r="B116" s="29" t="s">
        <v>6</v>
      </c>
      <c r="C116" s="55" t="s">
        <v>85</v>
      </c>
      <c r="D116" s="60"/>
      <c r="E116" s="78"/>
      <c r="F116" s="63"/>
      <c r="G116" s="99"/>
      <c r="H116" s="81"/>
      <c r="I116" s="17"/>
      <c r="J116" s="82"/>
      <c r="K116" s="81"/>
      <c r="L116" s="81"/>
      <c r="M116" s="81"/>
      <c r="N116" s="17"/>
      <c r="O116" s="81"/>
      <c r="P116" s="17"/>
    </row>
    <row r="117" spans="1:16" s="18" customFormat="1" ht="12" customHeight="1">
      <c r="A117" s="17"/>
      <c r="B117" s="29" t="s">
        <v>7</v>
      </c>
      <c r="C117" s="30" t="s">
        <v>86</v>
      </c>
      <c r="D117" s="60"/>
      <c r="E117" s="78"/>
      <c r="F117" s="63"/>
      <c r="G117" s="99"/>
      <c r="H117" s="81"/>
      <c r="I117" s="17"/>
      <c r="J117" s="82"/>
      <c r="K117" s="81"/>
      <c r="L117" s="81"/>
      <c r="M117" s="81"/>
      <c r="N117" s="17"/>
      <c r="O117" s="81"/>
      <c r="P117" s="17"/>
    </row>
    <row r="118" spans="1:16" s="18" customFormat="1" ht="12" customHeight="1">
      <c r="A118" s="17"/>
      <c r="B118" s="29" t="s">
        <v>4</v>
      </c>
      <c r="C118" s="55" t="s">
        <v>87</v>
      </c>
      <c r="D118" s="60"/>
      <c r="E118" s="78"/>
      <c r="F118" s="63"/>
      <c r="G118" s="99"/>
      <c r="H118" s="81"/>
      <c r="I118" s="17"/>
      <c r="J118" s="82"/>
      <c r="K118" s="81"/>
      <c r="L118" s="81"/>
      <c r="M118" s="81"/>
      <c r="N118" s="17"/>
      <c r="O118" s="81"/>
      <c r="P118" s="17"/>
    </row>
    <row r="119" spans="1:16" s="18" customFormat="1" ht="12" customHeight="1">
      <c r="A119" s="100"/>
      <c r="B119" s="64" t="s">
        <v>5</v>
      </c>
      <c r="C119" s="65">
        <v>96289371</v>
      </c>
      <c r="D119" s="66"/>
      <c r="E119" s="79"/>
      <c r="F119" s="67"/>
      <c r="G119" s="101"/>
      <c r="H119" s="81"/>
      <c r="I119" s="17"/>
      <c r="J119" s="82"/>
      <c r="K119" s="81"/>
      <c r="L119" s="81"/>
      <c r="M119" s="81"/>
      <c r="N119" s="17"/>
      <c r="O119" s="81"/>
      <c r="P119" s="17"/>
    </row>
    <row r="120" spans="1:16" s="80" customFormat="1" ht="12" customHeight="1">
      <c r="A120" s="25">
        <v>1</v>
      </c>
      <c r="B120" s="102" t="s">
        <v>88</v>
      </c>
      <c r="C120" s="45" t="s">
        <v>89</v>
      </c>
      <c r="D120" s="103">
        <v>0.6</v>
      </c>
      <c r="E120" s="28">
        <f aca="true" t="shared" si="8" ref="E120:E125">D120*0.9</f>
        <v>0.54</v>
      </c>
      <c r="F120" s="104">
        <v>20</v>
      </c>
      <c r="G120" s="105">
        <f aca="true" t="shared" si="9" ref="G120:G125">D120*F120</f>
        <v>12</v>
      </c>
      <c r="H120" s="83"/>
      <c r="I120" s="91">
        <f aca="true" t="shared" si="10" ref="I120:I125">E120*F120</f>
        <v>10.8</v>
      </c>
      <c r="J120" s="82"/>
      <c r="K120" s="83"/>
      <c r="L120" s="83"/>
      <c r="M120" s="83"/>
      <c r="N120" s="83"/>
      <c r="O120" s="83"/>
      <c r="P120" s="83"/>
    </row>
    <row r="121" spans="1:16" s="80" customFormat="1" ht="12" customHeight="1">
      <c r="A121" s="25">
        <v>2</v>
      </c>
      <c r="B121" s="44" t="s">
        <v>57</v>
      </c>
      <c r="C121" s="45" t="s">
        <v>82</v>
      </c>
      <c r="D121" s="106">
        <v>8.5</v>
      </c>
      <c r="E121" s="28">
        <f t="shared" si="8"/>
        <v>7.65</v>
      </c>
      <c r="F121" s="44">
        <v>2</v>
      </c>
      <c r="G121" s="105">
        <f t="shared" si="9"/>
        <v>17</v>
      </c>
      <c r="H121" s="83"/>
      <c r="I121" s="91">
        <f t="shared" si="10"/>
        <v>15.3</v>
      </c>
      <c r="J121" s="82"/>
      <c r="K121" s="83"/>
      <c r="L121" s="83"/>
      <c r="M121" s="83"/>
      <c r="N121" s="83"/>
      <c r="O121" s="83"/>
      <c r="P121" s="83"/>
    </row>
    <row r="122" spans="1:16" s="80" customFormat="1" ht="12" customHeight="1">
      <c r="A122" s="25">
        <v>3</v>
      </c>
      <c r="B122" s="44" t="s">
        <v>56</v>
      </c>
      <c r="C122" s="45" t="s">
        <v>83</v>
      </c>
      <c r="D122" s="106">
        <v>8.5</v>
      </c>
      <c r="E122" s="28">
        <f t="shared" si="8"/>
        <v>7.65</v>
      </c>
      <c r="F122" s="44">
        <v>2</v>
      </c>
      <c r="G122" s="105">
        <f t="shared" si="9"/>
        <v>17</v>
      </c>
      <c r="H122" s="83"/>
      <c r="I122" s="91">
        <f t="shared" si="10"/>
        <v>15.3</v>
      </c>
      <c r="J122" s="82"/>
      <c r="K122" s="83"/>
      <c r="L122" s="83"/>
      <c r="M122" s="83"/>
      <c r="N122" s="83"/>
      <c r="O122" s="83"/>
      <c r="P122" s="83"/>
    </row>
    <row r="123" spans="1:16" s="80" customFormat="1" ht="12.75">
      <c r="A123" s="25">
        <v>4</v>
      </c>
      <c r="B123" s="44" t="s">
        <v>55</v>
      </c>
      <c r="C123" s="45" t="s">
        <v>84</v>
      </c>
      <c r="D123" s="106">
        <v>8.5</v>
      </c>
      <c r="E123" s="28">
        <f t="shared" si="8"/>
        <v>7.65</v>
      </c>
      <c r="F123" s="44">
        <v>2</v>
      </c>
      <c r="G123" s="105">
        <f t="shared" si="9"/>
        <v>17</v>
      </c>
      <c r="H123" s="83"/>
      <c r="I123" s="91">
        <f t="shared" si="10"/>
        <v>15.3</v>
      </c>
      <c r="J123" s="82"/>
      <c r="K123" s="83"/>
      <c r="L123" s="83"/>
      <c r="M123" s="83"/>
      <c r="N123" s="83"/>
      <c r="O123" s="83"/>
      <c r="P123" s="83"/>
    </row>
    <row r="124" spans="1:16" s="80" customFormat="1" ht="66.75" customHeight="1">
      <c r="A124" s="25">
        <v>5</v>
      </c>
      <c r="B124" s="107" t="s">
        <v>90</v>
      </c>
      <c r="C124" s="61" t="s">
        <v>104</v>
      </c>
      <c r="D124" s="103">
        <v>8</v>
      </c>
      <c r="E124" s="28">
        <f t="shared" si="8"/>
        <v>7.2</v>
      </c>
      <c r="F124" s="104">
        <v>1</v>
      </c>
      <c r="G124" s="105">
        <f t="shared" si="9"/>
        <v>8</v>
      </c>
      <c r="H124" s="108"/>
      <c r="I124" s="91">
        <f t="shared" si="10"/>
        <v>7.2</v>
      </c>
      <c r="J124" s="82"/>
      <c r="K124" s="83"/>
      <c r="L124" s="83"/>
      <c r="M124" s="83"/>
      <c r="N124" s="83"/>
      <c r="O124" s="83"/>
      <c r="P124" s="83"/>
    </row>
    <row r="125" spans="1:16" s="80" customFormat="1" ht="52.5" customHeight="1">
      <c r="A125" s="25">
        <v>6</v>
      </c>
      <c r="B125" s="107" t="s">
        <v>91</v>
      </c>
      <c r="C125" s="61" t="s">
        <v>105</v>
      </c>
      <c r="D125" s="103">
        <v>8</v>
      </c>
      <c r="E125" s="28">
        <f t="shared" si="8"/>
        <v>7.2</v>
      </c>
      <c r="F125" s="104">
        <v>1</v>
      </c>
      <c r="G125" s="105">
        <f t="shared" si="9"/>
        <v>8</v>
      </c>
      <c r="H125" s="110">
        <f>SUM(G120:G125)</f>
        <v>79</v>
      </c>
      <c r="I125" s="91">
        <f t="shared" si="10"/>
        <v>7.2</v>
      </c>
      <c r="J125" s="82">
        <f>SUM(I120:I125)</f>
        <v>71.10000000000001</v>
      </c>
      <c r="K125" s="82">
        <f>J125*420.69/2665.85</f>
        <v>11.220083275503125</v>
      </c>
      <c r="L125" s="82">
        <f>SUM(J125:K125)</f>
        <v>82.32008327550314</v>
      </c>
      <c r="M125" s="82">
        <f>L125*2963.8/2112.91</f>
        <v>115.47120455293232</v>
      </c>
      <c r="N125" s="82">
        <f>M125*297.06/4329.52</f>
        <v>7.922789598961103</v>
      </c>
      <c r="O125" s="112">
        <f>SUM(M125:N125)</f>
        <v>123.39399415189342</v>
      </c>
      <c r="P125" s="83"/>
    </row>
    <row r="126" spans="1:16" s="18" customFormat="1" ht="12" customHeight="1">
      <c r="A126" s="17"/>
      <c r="B126" s="29" t="s">
        <v>6</v>
      </c>
      <c r="C126" s="30" t="s">
        <v>119</v>
      </c>
      <c r="D126" s="5"/>
      <c r="E126" s="5"/>
      <c r="F126" s="31"/>
      <c r="G126" s="6"/>
      <c r="H126" s="81"/>
      <c r="I126" s="17"/>
      <c r="J126" s="82"/>
      <c r="K126" s="81"/>
      <c r="L126" s="81"/>
      <c r="M126" s="81"/>
      <c r="N126" s="17"/>
      <c r="O126" s="81"/>
      <c r="P126" s="17"/>
    </row>
    <row r="127" spans="1:16" s="18" customFormat="1" ht="12" customHeight="1">
      <c r="A127" s="17"/>
      <c r="B127" s="29" t="s">
        <v>7</v>
      </c>
      <c r="C127" s="30" t="s">
        <v>120</v>
      </c>
      <c r="D127" s="5"/>
      <c r="E127" s="5"/>
      <c r="F127" s="31"/>
      <c r="G127" s="6"/>
      <c r="H127" s="81"/>
      <c r="I127" s="17"/>
      <c r="J127" s="82"/>
      <c r="K127" s="81"/>
      <c r="L127" s="81"/>
      <c r="M127" s="81"/>
      <c r="N127" s="17"/>
      <c r="O127" s="81"/>
      <c r="P127" s="17"/>
    </row>
    <row r="128" spans="1:16" s="18" customFormat="1" ht="12" customHeight="1">
      <c r="A128" s="17"/>
      <c r="B128" s="29" t="s">
        <v>4</v>
      </c>
      <c r="C128" s="55" t="s">
        <v>121</v>
      </c>
      <c r="D128" s="5"/>
      <c r="E128" s="5"/>
      <c r="F128" s="31"/>
      <c r="G128" s="6"/>
      <c r="H128" s="81"/>
      <c r="I128" s="17"/>
      <c r="J128" s="82"/>
      <c r="K128" s="81"/>
      <c r="L128" s="81"/>
      <c r="M128" s="81"/>
      <c r="N128" s="17"/>
      <c r="O128" s="81"/>
      <c r="P128" s="17"/>
    </row>
    <row r="129" spans="1:16" s="18" customFormat="1" ht="12" customHeight="1">
      <c r="A129" s="17"/>
      <c r="B129" s="29" t="s">
        <v>5</v>
      </c>
      <c r="C129" s="30">
        <v>96348027</v>
      </c>
      <c r="D129" s="5"/>
      <c r="E129" s="5"/>
      <c r="F129" s="31"/>
      <c r="G129" s="6"/>
      <c r="H129" s="81"/>
      <c r="I129" s="17"/>
      <c r="J129" s="82"/>
      <c r="K129" s="81"/>
      <c r="L129" s="81"/>
      <c r="M129" s="81"/>
      <c r="N129" s="17"/>
      <c r="O129" s="81"/>
      <c r="P129" s="17"/>
    </row>
    <row r="130" spans="1:16" s="93" customFormat="1" ht="12" customHeight="1">
      <c r="A130" s="71">
        <v>1</v>
      </c>
      <c r="B130" s="72" t="s">
        <v>122</v>
      </c>
      <c r="C130" s="72" t="s">
        <v>123</v>
      </c>
      <c r="D130" s="35">
        <v>7</v>
      </c>
      <c r="E130" s="28">
        <f>D130*0.9</f>
        <v>6.3</v>
      </c>
      <c r="F130" s="36">
        <v>8</v>
      </c>
      <c r="G130" s="35">
        <f>D130*F130</f>
        <v>56</v>
      </c>
      <c r="H130" s="83">
        <v>56</v>
      </c>
      <c r="I130" s="91">
        <f>E130*F130</f>
        <v>50.4</v>
      </c>
      <c r="J130" s="82">
        <v>50.4</v>
      </c>
      <c r="K130" s="82">
        <f>J130*420.69/2665.85</f>
        <v>7.953476752255377</v>
      </c>
      <c r="L130" s="82">
        <f>SUM(J130:K130)</f>
        <v>58.353476752255375</v>
      </c>
      <c r="M130" s="82">
        <f>L130*2963.8/2112.91</f>
        <v>81.85300575904061</v>
      </c>
      <c r="N130" s="82">
        <f>M130*297.06/4329.52</f>
        <v>5.616154652428122</v>
      </c>
      <c r="O130" s="112">
        <f>SUM(M130:N130)</f>
        <v>87.46916041146874</v>
      </c>
      <c r="P130" s="92"/>
    </row>
    <row r="131" spans="1:16" s="18" customFormat="1" ht="12" customHeight="1">
      <c r="A131" s="17"/>
      <c r="B131" s="29" t="s">
        <v>6</v>
      </c>
      <c r="C131" s="30" t="s">
        <v>110</v>
      </c>
      <c r="D131" s="5"/>
      <c r="E131" s="5"/>
      <c r="F131" s="31"/>
      <c r="G131" s="6"/>
      <c r="H131" s="81"/>
      <c r="I131" s="17"/>
      <c r="J131" s="82"/>
      <c r="K131" s="81"/>
      <c r="L131" s="81"/>
      <c r="M131" s="81"/>
      <c r="N131" s="17"/>
      <c r="O131" s="81"/>
      <c r="P131" s="17"/>
    </row>
    <row r="132" spans="1:16" s="18" customFormat="1" ht="12" customHeight="1">
      <c r="A132" s="17"/>
      <c r="B132" s="29" t="s">
        <v>7</v>
      </c>
      <c r="C132" s="30" t="s">
        <v>111</v>
      </c>
      <c r="D132" s="5"/>
      <c r="E132" s="5"/>
      <c r="F132" s="31"/>
      <c r="G132" s="6"/>
      <c r="H132" s="81"/>
      <c r="I132" s="17"/>
      <c r="J132" s="82"/>
      <c r="K132" s="81"/>
      <c r="L132" s="81"/>
      <c r="M132" s="81"/>
      <c r="N132" s="17"/>
      <c r="O132" s="81"/>
      <c r="P132" s="17"/>
    </row>
    <row r="133" spans="1:16" s="18" customFormat="1" ht="12" customHeight="1">
      <c r="A133" s="17"/>
      <c r="B133" s="29" t="s">
        <v>4</v>
      </c>
      <c r="C133" s="55" t="s">
        <v>112</v>
      </c>
      <c r="D133" s="5"/>
      <c r="E133" s="5"/>
      <c r="F133" s="31"/>
      <c r="G133" s="6"/>
      <c r="H133" s="81"/>
      <c r="I133" s="17"/>
      <c r="J133" s="82"/>
      <c r="K133" s="81"/>
      <c r="L133" s="81"/>
      <c r="M133" s="81"/>
      <c r="N133" s="17"/>
      <c r="O133" s="81"/>
      <c r="P133" s="17"/>
    </row>
    <row r="134" spans="1:16" s="18" customFormat="1" ht="12" customHeight="1">
      <c r="A134" s="17"/>
      <c r="B134" s="29" t="s">
        <v>5</v>
      </c>
      <c r="C134" s="30">
        <v>81826937</v>
      </c>
      <c r="D134" s="42"/>
      <c r="E134" s="5"/>
      <c r="F134" s="31"/>
      <c r="G134" s="6"/>
      <c r="H134" s="81"/>
      <c r="I134" s="17"/>
      <c r="J134" s="82"/>
      <c r="K134" s="81"/>
      <c r="L134" s="81"/>
      <c r="M134" s="81"/>
      <c r="N134" s="17"/>
      <c r="O134" s="81"/>
      <c r="P134" s="17"/>
    </row>
    <row r="135" spans="1:16" s="18" customFormat="1" ht="12" customHeight="1">
      <c r="A135" s="25">
        <v>1</v>
      </c>
      <c r="B135" s="113" t="s">
        <v>152</v>
      </c>
      <c r="C135" s="74" t="s">
        <v>153</v>
      </c>
      <c r="D135" s="42">
        <v>6</v>
      </c>
      <c r="E135" s="17"/>
      <c r="F135" s="44">
        <v>1</v>
      </c>
      <c r="G135" s="6"/>
      <c r="H135" s="81"/>
      <c r="J135" s="82"/>
      <c r="K135" s="81"/>
      <c r="L135" s="81"/>
      <c r="M135" s="17"/>
      <c r="N135" s="17"/>
      <c r="O135" s="81"/>
      <c r="P135" s="42">
        <v>8.6</v>
      </c>
    </row>
    <row r="136" spans="1:16" s="18" customFormat="1" ht="12" customHeight="1">
      <c r="A136" s="25">
        <v>2</v>
      </c>
      <c r="B136" s="113" t="s">
        <v>154</v>
      </c>
      <c r="C136" s="74" t="s">
        <v>155</v>
      </c>
      <c r="D136" s="42">
        <v>6</v>
      </c>
      <c r="E136" s="17"/>
      <c r="F136" s="44">
        <v>1</v>
      </c>
      <c r="G136" s="6"/>
      <c r="H136" s="81"/>
      <c r="J136" s="82"/>
      <c r="K136" s="81"/>
      <c r="L136" s="81"/>
      <c r="M136" s="17"/>
      <c r="N136" s="17"/>
      <c r="O136" s="81"/>
      <c r="P136" s="42">
        <v>8.6</v>
      </c>
    </row>
    <row r="137" spans="1:16" s="18" customFormat="1" ht="12" customHeight="1">
      <c r="A137" s="25">
        <v>3</v>
      </c>
      <c r="B137" s="113" t="s">
        <v>156</v>
      </c>
      <c r="C137" s="74" t="s">
        <v>157</v>
      </c>
      <c r="D137" s="42">
        <v>6</v>
      </c>
      <c r="E137" s="17"/>
      <c r="F137" s="44">
        <v>1</v>
      </c>
      <c r="G137" s="6"/>
      <c r="H137" s="81"/>
      <c r="J137" s="82"/>
      <c r="K137" s="81"/>
      <c r="L137" s="81"/>
      <c r="M137" s="17"/>
      <c r="N137" s="17"/>
      <c r="O137" s="81"/>
      <c r="P137" s="42">
        <v>8.6</v>
      </c>
    </row>
    <row r="138" spans="1:16" s="80" customFormat="1" ht="12" customHeight="1">
      <c r="A138" s="25">
        <v>4</v>
      </c>
      <c r="B138" s="114" t="s">
        <v>113</v>
      </c>
      <c r="C138" s="72" t="s">
        <v>114</v>
      </c>
      <c r="D138" s="42">
        <v>6</v>
      </c>
      <c r="E138" s="28">
        <f>D138*0.9</f>
        <v>5.4</v>
      </c>
      <c r="F138" s="44">
        <v>1</v>
      </c>
      <c r="G138" s="42">
        <f>D138*F138</f>
        <v>6</v>
      </c>
      <c r="H138" s="83"/>
      <c r="I138" s="88">
        <f>E138*F138</f>
        <v>5.4</v>
      </c>
      <c r="J138" s="82"/>
      <c r="K138" s="83"/>
      <c r="L138" s="83"/>
      <c r="M138" s="83"/>
      <c r="N138" s="83"/>
      <c r="O138" s="83"/>
      <c r="P138" s="83"/>
    </row>
    <row r="139" spans="1:16" s="80" customFormat="1" ht="12" customHeight="1">
      <c r="A139" s="25">
        <v>5</v>
      </c>
      <c r="B139" s="107" t="s">
        <v>115</v>
      </c>
      <c r="C139" s="83" t="s">
        <v>116</v>
      </c>
      <c r="D139" s="42">
        <v>6</v>
      </c>
      <c r="E139" s="28">
        <f>D139*0.9</f>
        <v>5.4</v>
      </c>
      <c r="F139" s="44">
        <v>1</v>
      </c>
      <c r="G139" s="42">
        <f>D139*F139</f>
        <v>6</v>
      </c>
      <c r="H139" s="88">
        <f>SUM(G138:G139)</f>
        <v>12</v>
      </c>
      <c r="I139" s="88">
        <f>E139*F139</f>
        <v>5.4</v>
      </c>
      <c r="J139" s="82">
        <f>SUM(I138:I139)</f>
        <v>10.8</v>
      </c>
      <c r="K139" s="82">
        <f>J139*420.69/2665.85</f>
        <v>1.704316446911867</v>
      </c>
      <c r="L139" s="82">
        <f>SUM(J139:K139)</f>
        <v>12.504316446911869</v>
      </c>
      <c r="M139" s="82">
        <f>L139*2963.8/2112.91</f>
        <v>17.539929805508706</v>
      </c>
      <c r="N139" s="82">
        <f>M139*297.06/4329.52</f>
        <v>1.2034617112345978</v>
      </c>
      <c r="O139" s="50">
        <f>SUM(M139:N139)</f>
        <v>18.743391516743305</v>
      </c>
      <c r="P139" s="112">
        <f>SUM(P135:P137,O139)</f>
        <v>44.5433915167433</v>
      </c>
    </row>
    <row r="140" spans="1:16" s="18" customFormat="1" ht="12" customHeight="1">
      <c r="A140" s="109"/>
      <c r="B140" s="29" t="s">
        <v>6</v>
      </c>
      <c r="C140" s="30" t="s">
        <v>106</v>
      </c>
      <c r="D140" s="68"/>
      <c r="E140" s="68"/>
      <c r="F140" s="69"/>
      <c r="G140" s="70"/>
      <c r="H140" s="81"/>
      <c r="I140" s="17"/>
      <c r="J140" s="82"/>
      <c r="K140" s="81"/>
      <c r="L140" s="81"/>
      <c r="M140" s="81"/>
      <c r="N140" s="17"/>
      <c r="O140" s="81"/>
      <c r="P140" s="17"/>
    </row>
    <row r="141" spans="1:16" s="18" customFormat="1" ht="12" customHeight="1">
      <c r="A141" s="17"/>
      <c r="B141" s="29" t="s">
        <v>7</v>
      </c>
      <c r="C141" s="30" t="s">
        <v>107</v>
      </c>
      <c r="D141" s="5"/>
      <c r="E141" s="5"/>
      <c r="F141" s="31"/>
      <c r="G141" s="6"/>
      <c r="H141" s="81"/>
      <c r="I141" s="17"/>
      <c r="J141" s="82"/>
      <c r="K141" s="81"/>
      <c r="L141" s="81"/>
      <c r="M141" s="81"/>
      <c r="N141" s="17"/>
      <c r="O141" s="81"/>
      <c r="P141" s="17"/>
    </row>
    <row r="142" spans="1:16" s="18" customFormat="1" ht="12" customHeight="1">
      <c r="A142" s="17"/>
      <c r="B142" s="29" t="s">
        <v>4</v>
      </c>
      <c r="C142" s="55" t="s">
        <v>108</v>
      </c>
      <c r="D142" s="5"/>
      <c r="E142" s="5"/>
      <c r="F142" s="31"/>
      <c r="G142" s="6"/>
      <c r="H142" s="81"/>
      <c r="I142" s="17"/>
      <c r="J142" s="82"/>
      <c r="K142" s="81"/>
      <c r="L142" s="81"/>
      <c r="M142" s="81"/>
      <c r="N142" s="17"/>
      <c r="O142" s="81"/>
      <c r="P142" s="17"/>
    </row>
    <row r="143" spans="1:16" s="18" customFormat="1" ht="12" customHeight="1">
      <c r="A143" s="17"/>
      <c r="B143" s="29" t="s">
        <v>5</v>
      </c>
      <c r="C143" s="30">
        <v>97867189</v>
      </c>
      <c r="D143" s="5"/>
      <c r="E143" s="5"/>
      <c r="F143" s="31"/>
      <c r="G143" s="6"/>
      <c r="H143" s="81"/>
      <c r="I143" s="17"/>
      <c r="J143" s="82"/>
      <c r="K143" s="81"/>
      <c r="L143" s="81"/>
      <c r="M143" s="81"/>
      <c r="N143" s="17"/>
      <c r="O143" s="81"/>
      <c r="P143" s="17"/>
    </row>
    <row r="144" spans="1:16" s="80" customFormat="1" ht="15" customHeight="1">
      <c r="A144" s="43">
        <v>1</v>
      </c>
      <c r="B144" s="44">
        <v>256</v>
      </c>
      <c r="C144" s="45" t="s">
        <v>109</v>
      </c>
      <c r="D144" s="42">
        <v>40</v>
      </c>
      <c r="E144" s="28">
        <f>D144*0.9</f>
        <v>36</v>
      </c>
      <c r="F144" s="44">
        <v>1</v>
      </c>
      <c r="G144" s="42">
        <f>D144*F144</f>
        <v>40</v>
      </c>
      <c r="H144" s="42">
        <v>40</v>
      </c>
      <c r="I144" s="91">
        <f>E144*F144</f>
        <v>36</v>
      </c>
      <c r="J144" s="82">
        <v>36</v>
      </c>
      <c r="K144" s="82">
        <f>J144*420.69/2665.85</f>
        <v>5.681054823039556</v>
      </c>
      <c r="L144" s="82">
        <f>SUM(J144:K144)</f>
        <v>41.68105482303956</v>
      </c>
      <c r="M144" s="82">
        <f>L144*2963.8/2112.91</f>
        <v>58.46643268502902</v>
      </c>
      <c r="N144" s="82">
        <f>M144*297.06/4329.52</f>
        <v>4.011539037448659</v>
      </c>
      <c r="O144" s="112">
        <f>SUM(M144:N144)</f>
        <v>62.477971722477676</v>
      </c>
      <c r="P144" s="83"/>
    </row>
    <row r="145" spans="1:17" s="80" customFormat="1" ht="12" customHeight="1">
      <c r="A145" s="25"/>
      <c r="B145" s="44"/>
      <c r="C145" s="7" t="s">
        <v>8</v>
      </c>
      <c r="D145" s="53"/>
      <c r="E145" s="53"/>
      <c r="F145" s="53"/>
      <c r="G145" s="44"/>
      <c r="H145" s="83"/>
      <c r="I145" s="84"/>
      <c r="J145" s="82"/>
      <c r="K145" s="83"/>
      <c r="L145" s="83"/>
      <c r="M145" s="83"/>
      <c r="N145" s="84"/>
      <c r="O145" s="83"/>
      <c r="P145" s="84"/>
      <c r="Q145" s="9"/>
    </row>
    <row r="146" spans="1:16" ht="12.75">
      <c r="A146" s="43">
        <v>1</v>
      </c>
      <c r="B146" s="44" t="s">
        <v>12</v>
      </c>
      <c r="C146" s="45" t="s">
        <v>13</v>
      </c>
      <c r="D146" s="42">
        <v>5</v>
      </c>
      <c r="E146" s="28">
        <f>D146*0.9</f>
        <v>4.5</v>
      </c>
      <c r="F146" s="8">
        <v>23</v>
      </c>
      <c r="G146" s="28">
        <f aca="true" t="shared" si="11" ref="G146:G154">D146*F146</f>
        <v>115</v>
      </c>
      <c r="H146" s="83"/>
      <c r="I146" s="91">
        <f aca="true" t="shared" si="12" ref="I146:I156">E146*F146</f>
        <v>103.5</v>
      </c>
      <c r="J146" s="82"/>
      <c r="K146" s="83"/>
      <c r="L146" s="83"/>
      <c r="M146" s="83"/>
      <c r="N146" s="84"/>
      <c r="O146" s="83"/>
      <c r="P146" s="84"/>
    </row>
    <row r="147" spans="1:17" s="80" customFormat="1" ht="12" customHeight="1">
      <c r="A147" s="43">
        <v>2</v>
      </c>
      <c r="B147" s="44" t="s">
        <v>14</v>
      </c>
      <c r="C147" s="45" t="s">
        <v>15</v>
      </c>
      <c r="D147" s="42">
        <v>5</v>
      </c>
      <c r="E147" s="28">
        <f aca="true" t="shared" si="13" ref="E147:E156">D147*0.9</f>
        <v>4.5</v>
      </c>
      <c r="F147" s="8">
        <v>17</v>
      </c>
      <c r="G147" s="28">
        <f t="shared" si="11"/>
        <v>85</v>
      </c>
      <c r="H147" s="83"/>
      <c r="I147" s="91">
        <f t="shared" si="12"/>
        <v>76.5</v>
      </c>
      <c r="J147" s="82"/>
      <c r="K147" s="83"/>
      <c r="L147" s="83"/>
      <c r="M147" s="83"/>
      <c r="N147" s="84"/>
      <c r="O147" s="83"/>
      <c r="P147" s="84"/>
      <c r="Q147" s="9"/>
    </row>
    <row r="148" spans="1:17" s="80" customFormat="1" ht="12" customHeight="1">
      <c r="A148" s="43">
        <v>3</v>
      </c>
      <c r="B148" s="44" t="s">
        <v>11</v>
      </c>
      <c r="C148" s="45" t="s">
        <v>16</v>
      </c>
      <c r="D148" s="42">
        <v>5</v>
      </c>
      <c r="E148" s="28">
        <f t="shared" si="13"/>
        <v>4.5</v>
      </c>
      <c r="F148" s="8">
        <v>15</v>
      </c>
      <c r="G148" s="28">
        <f t="shared" si="11"/>
        <v>75</v>
      </c>
      <c r="H148" s="83"/>
      <c r="I148" s="91">
        <f t="shared" si="12"/>
        <v>67.5</v>
      </c>
      <c r="J148" s="82"/>
      <c r="K148" s="83"/>
      <c r="L148" s="83"/>
      <c r="M148" s="83"/>
      <c r="N148" s="84"/>
      <c r="O148" s="83"/>
      <c r="P148" s="84"/>
      <c r="Q148" s="9"/>
    </row>
    <row r="149" spans="1:16" ht="12.75">
      <c r="A149" s="43">
        <v>4</v>
      </c>
      <c r="B149" s="8" t="s">
        <v>28</v>
      </c>
      <c r="C149" s="12" t="s">
        <v>29</v>
      </c>
      <c r="D149" s="2">
        <v>5</v>
      </c>
      <c r="E149" s="28">
        <f t="shared" si="13"/>
        <v>4.5</v>
      </c>
      <c r="F149" s="8">
        <v>3</v>
      </c>
      <c r="G149" s="28">
        <f t="shared" si="11"/>
        <v>15</v>
      </c>
      <c r="H149" s="83"/>
      <c r="I149" s="91">
        <f t="shared" si="12"/>
        <v>13.5</v>
      </c>
      <c r="J149" s="82"/>
      <c r="K149" s="83"/>
      <c r="L149" s="83"/>
      <c r="M149" s="83"/>
      <c r="N149" s="84"/>
      <c r="O149" s="83"/>
      <c r="P149" s="84"/>
    </row>
    <row r="150" spans="1:17" s="80" customFormat="1" ht="12" customHeight="1">
      <c r="A150" s="43">
        <v>5</v>
      </c>
      <c r="B150" s="8" t="s">
        <v>30</v>
      </c>
      <c r="C150" s="12" t="s">
        <v>31</v>
      </c>
      <c r="D150" s="2">
        <v>5</v>
      </c>
      <c r="E150" s="28">
        <f t="shared" si="13"/>
        <v>4.5</v>
      </c>
      <c r="F150" s="8">
        <v>2</v>
      </c>
      <c r="G150" s="28">
        <f t="shared" si="11"/>
        <v>10</v>
      </c>
      <c r="H150" s="83"/>
      <c r="I150" s="91">
        <f t="shared" si="12"/>
        <v>9</v>
      </c>
      <c r="J150" s="82"/>
      <c r="K150" s="83"/>
      <c r="L150" s="83"/>
      <c r="M150" s="83"/>
      <c r="N150" s="84"/>
      <c r="O150" s="83"/>
      <c r="P150" s="84"/>
      <c r="Q150" s="9"/>
    </row>
    <row r="151" spans="1:17" s="80" customFormat="1" ht="12" customHeight="1">
      <c r="A151" s="43">
        <v>6</v>
      </c>
      <c r="B151" s="54" t="s">
        <v>70</v>
      </c>
      <c r="C151" s="72" t="s">
        <v>71</v>
      </c>
      <c r="D151" s="53">
        <v>60</v>
      </c>
      <c r="E151" s="28">
        <f t="shared" si="13"/>
        <v>54</v>
      </c>
      <c r="F151" s="8">
        <v>5</v>
      </c>
      <c r="G151" s="28">
        <f t="shared" si="11"/>
        <v>300</v>
      </c>
      <c r="H151" s="83"/>
      <c r="I151" s="91">
        <f t="shared" si="12"/>
        <v>270</v>
      </c>
      <c r="J151" s="82"/>
      <c r="K151" s="83"/>
      <c r="L151" s="83"/>
      <c r="M151" s="83"/>
      <c r="N151" s="84"/>
      <c r="O151" s="83"/>
      <c r="P151" s="84"/>
      <c r="Q151" s="9"/>
    </row>
    <row r="152" spans="1:17" s="80" customFormat="1" ht="12" customHeight="1">
      <c r="A152" s="43">
        <v>7</v>
      </c>
      <c r="B152" s="8" t="s">
        <v>72</v>
      </c>
      <c r="C152" s="12" t="s">
        <v>73</v>
      </c>
      <c r="D152" s="2">
        <v>6</v>
      </c>
      <c r="E152" s="28">
        <f t="shared" si="13"/>
        <v>5.4</v>
      </c>
      <c r="F152" s="8">
        <v>1</v>
      </c>
      <c r="G152" s="28">
        <f t="shared" si="11"/>
        <v>6</v>
      </c>
      <c r="H152" s="83"/>
      <c r="I152" s="91">
        <f t="shared" si="12"/>
        <v>5.4</v>
      </c>
      <c r="J152" s="82"/>
      <c r="K152" s="83"/>
      <c r="L152" s="83"/>
      <c r="M152" s="83"/>
      <c r="N152" s="84"/>
      <c r="O152" s="83"/>
      <c r="P152" s="84"/>
      <c r="Q152" s="9"/>
    </row>
    <row r="153" spans="1:17" s="80" customFormat="1" ht="12" customHeight="1">
      <c r="A153" s="43">
        <v>8</v>
      </c>
      <c r="B153" s="8">
        <v>511</v>
      </c>
      <c r="C153" s="12" t="s">
        <v>117</v>
      </c>
      <c r="D153" s="2">
        <v>0.6</v>
      </c>
      <c r="E153" s="28">
        <f t="shared" si="13"/>
        <v>0.54</v>
      </c>
      <c r="F153" s="8">
        <v>100</v>
      </c>
      <c r="G153" s="28">
        <f t="shared" si="11"/>
        <v>60</v>
      </c>
      <c r="H153" s="83"/>
      <c r="I153" s="91">
        <f t="shared" si="12"/>
        <v>54</v>
      </c>
      <c r="J153" s="82"/>
      <c r="K153" s="83"/>
      <c r="L153" s="83"/>
      <c r="M153" s="83"/>
      <c r="N153" s="84"/>
      <c r="O153" s="83"/>
      <c r="P153" s="84"/>
      <c r="Q153" s="9"/>
    </row>
    <row r="154" spans="1:17" s="80" customFormat="1" ht="12" customHeight="1">
      <c r="A154" s="43">
        <v>9</v>
      </c>
      <c r="B154" s="44">
        <v>525</v>
      </c>
      <c r="C154" s="45" t="s">
        <v>118</v>
      </c>
      <c r="D154" s="42">
        <v>0.6</v>
      </c>
      <c r="E154" s="28">
        <f t="shared" si="13"/>
        <v>0.54</v>
      </c>
      <c r="F154" s="8">
        <v>50</v>
      </c>
      <c r="G154" s="28">
        <f t="shared" si="11"/>
        <v>30</v>
      </c>
      <c r="H154" s="83"/>
      <c r="I154" s="91">
        <f t="shared" si="12"/>
        <v>27</v>
      </c>
      <c r="J154" s="82"/>
      <c r="K154" s="83"/>
      <c r="L154" s="83"/>
      <c r="M154" s="83"/>
      <c r="N154" s="84"/>
      <c r="O154" s="83"/>
      <c r="P154" s="84"/>
      <c r="Q154" s="9"/>
    </row>
    <row r="155" spans="1:16" s="80" customFormat="1" ht="12" customHeight="1">
      <c r="A155" s="43">
        <v>10</v>
      </c>
      <c r="B155" s="95" t="s">
        <v>9</v>
      </c>
      <c r="C155" s="45" t="s">
        <v>101</v>
      </c>
      <c r="D155" s="42">
        <v>5</v>
      </c>
      <c r="E155" s="28">
        <f t="shared" si="13"/>
        <v>4.5</v>
      </c>
      <c r="F155" s="44">
        <v>1</v>
      </c>
      <c r="G155" s="42">
        <f>D155*F155</f>
        <v>5</v>
      </c>
      <c r="H155" s="83"/>
      <c r="I155" s="91">
        <f t="shared" si="12"/>
        <v>4.5</v>
      </c>
      <c r="J155" s="82"/>
      <c r="K155" s="83"/>
      <c r="L155" s="83"/>
      <c r="M155" s="83"/>
      <c r="N155" s="83"/>
      <c r="O155" s="83"/>
      <c r="P155" s="83"/>
    </row>
    <row r="156" spans="1:17" s="80" customFormat="1" ht="12" customHeight="1">
      <c r="A156" s="43">
        <v>11</v>
      </c>
      <c r="B156" s="44" t="s">
        <v>125</v>
      </c>
      <c r="C156" s="45" t="s">
        <v>124</v>
      </c>
      <c r="D156" s="42">
        <v>5</v>
      </c>
      <c r="E156" s="28">
        <f t="shared" si="13"/>
        <v>4.5</v>
      </c>
      <c r="F156" s="44">
        <v>1</v>
      </c>
      <c r="G156" s="42">
        <f>D156*F156</f>
        <v>5</v>
      </c>
      <c r="H156" s="88">
        <f>SUM(G146:G156)</f>
        <v>706</v>
      </c>
      <c r="I156" s="91">
        <f t="shared" si="12"/>
        <v>4.5</v>
      </c>
      <c r="J156" s="82">
        <f>SUM(I146:I156)</f>
        <v>635.4</v>
      </c>
      <c r="K156" s="82">
        <f>J156*420.69/2665.85</f>
        <v>100.27061762664816</v>
      </c>
      <c r="L156" s="82">
        <f>SUM(J156:K156)</f>
        <v>735.6706176266481</v>
      </c>
      <c r="M156" s="82">
        <f>L156*2963.8/2112.91</f>
        <v>1031.932536890762</v>
      </c>
      <c r="N156" s="82">
        <f>M156*297.06/4329.52</f>
        <v>70.80366401096883</v>
      </c>
      <c r="O156" s="112">
        <f>SUM(M156:N156)</f>
        <v>1102.7362009017309</v>
      </c>
      <c r="P156" s="84"/>
      <c r="Q156" s="9"/>
    </row>
    <row r="157" spans="1:16" ht="12.75">
      <c r="A157" s="25"/>
      <c r="B157" s="44"/>
      <c r="C157" s="45"/>
      <c r="D157" s="42"/>
      <c r="E157" s="42"/>
      <c r="F157" s="8"/>
      <c r="G157" s="73">
        <f aca="true" t="shared" si="14" ref="G157:P157">SUM(G2:G156)</f>
        <v>3073.45</v>
      </c>
      <c r="H157" s="73">
        <f t="shared" si="14"/>
        <v>3073.45</v>
      </c>
      <c r="I157" s="73">
        <f t="shared" si="14"/>
        <v>2665.85</v>
      </c>
      <c r="J157" s="73">
        <f t="shared" si="14"/>
        <v>2665.85</v>
      </c>
      <c r="K157" s="111">
        <f t="shared" si="14"/>
        <v>420.69</v>
      </c>
      <c r="L157" s="111">
        <f t="shared" si="14"/>
        <v>3086.54</v>
      </c>
      <c r="M157" s="42">
        <f t="shared" si="14"/>
        <v>4329.520543705126</v>
      </c>
      <c r="N157" s="42">
        <f t="shared" si="14"/>
        <v>297.0600373050696</v>
      </c>
      <c r="O157" s="111">
        <f t="shared" si="14"/>
        <v>4626.580581010197</v>
      </c>
      <c r="P157" s="111">
        <f t="shared" si="14"/>
        <v>504.0734960268484</v>
      </c>
    </row>
    <row r="158" spans="1:17" s="80" customFormat="1" ht="12" customHeight="1">
      <c r="A158" s="43"/>
      <c r="B158" s="44"/>
      <c r="C158" s="45"/>
      <c r="D158" s="42"/>
      <c r="E158" s="42"/>
      <c r="F158" s="8"/>
      <c r="G158" s="28"/>
      <c r="I158" s="9"/>
      <c r="J158" s="9"/>
      <c r="P158" s="9"/>
      <c r="Q158" s="9"/>
    </row>
    <row r="160" spans="1:3" ht="12.75">
      <c r="A160" s="19"/>
      <c r="C160" s="20" t="s">
        <v>18</v>
      </c>
    </row>
    <row r="161" spans="1:7" ht="15">
      <c r="A161" s="19"/>
      <c r="G161" s="21"/>
    </row>
    <row r="162" spans="1:7" ht="29.25">
      <c r="A162" s="19"/>
      <c r="C162" s="23" t="s">
        <v>8</v>
      </c>
      <c r="G162" s="21"/>
    </row>
    <row r="163" spans="1:7" ht="15">
      <c r="A163" s="19"/>
      <c r="C163" s="1" t="s">
        <v>19</v>
      </c>
      <c r="G163" s="22"/>
    </row>
    <row r="164" spans="1:7" ht="12.75">
      <c r="A164" s="19"/>
      <c r="C164" s="1">
        <v>96221803</v>
      </c>
      <c r="G164" s="24"/>
    </row>
  </sheetData>
  <sheetProtection/>
  <hyperlinks>
    <hyperlink ref="C104" r:id="rId1" display="lsehleng@yahoo.com"/>
    <hyperlink ref="C118" r:id="rId2" display="rinacelestineprasad@gmail.com"/>
    <hyperlink ref="C142" r:id="rId3" display="lh_koh_21@yahoo.com"/>
    <hyperlink ref="C128" r:id="rId4" display="oceanwheel@hotmail.com"/>
    <hyperlink ref="C87" r:id="rId5" display="kitmengkwan@hotmail.com"/>
    <hyperlink ref="C23" r:id="rId6" display="mumu@live.com.sg"/>
    <hyperlink ref="C32" r:id="rId7" display="mumu@live.com.sg"/>
    <hyperlink ref="C133" r:id="rId8" display="aaronting.ccktoastmasters@gmail.com"/>
  </hyperlinks>
  <printOptions/>
  <pageMargins left="0.25" right="0.25" top="0.75" bottom="0.75" header="0.3" footer="0.3"/>
  <pageSetup fitToHeight="0" fitToWidth="1" horizontalDpi="600" verticalDpi="600" orientation="landscape" paperSize="9" scale="81" r:id="rId9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2017-07-27T15:56:31Z</cp:lastPrinted>
  <dcterms:created xsi:type="dcterms:W3CDTF">2006-02-25T13:48:34Z</dcterms:created>
  <dcterms:modified xsi:type="dcterms:W3CDTF">2017-07-27T16:08:05Z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