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00" windowHeight="7920" tabRatio="3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'Sheet1'!$A$73:$O$99</definedName>
  </definedNames>
  <calcPr fullCalcOnLoad="1"/>
</workbook>
</file>

<file path=xl/sharedStrings.xml><?xml version="1.0" encoding="utf-8"?>
<sst xmlns="http://schemas.openxmlformats.org/spreadsheetml/2006/main" count="209" uniqueCount="93">
  <si>
    <t>No.</t>
  </si>
  <si>
    <t>Item Code</t>
  </si>
  <si>
    <t>Description</t>
  </si>
  <si>
    <t>Qty</t>
  </si>
  <si>
    <t xml:space="preserve">Club Name: </t>
  </si>
  <si>
    <t>NUS Society</t>
  </si>
  <si>
    <t>Contact Person:</t>
  </si>
  <si>
    <t>Alvin Ho</t>
  </si>
  <si>
    <t>1555L</t>
  </si>
  <si>
    <t>Competent Leadership (4 Pack)</t>
  </si>
  <si>
    <t>Yokogawa</t>
  </si>
  <si>
    <t>High Performance Leadership</t>
  </si>
  <si>
    <t>RSVP</t>
  </si>
  <si>
    <t>Marco Rubi-Cruz</t>
  </si>
  <si>
    <t>Yeo Chai Tun</t>
  </si>
  <si>
    <t>Competent Communication</t>
  </si>
  <si>
    <t>Special Occasion Speeche</t>
  </si>
  <si>
    <t>Specialty Speeches</t>
  </si>
  <si>
    <t>Wilson Ong</t>
  </si>
  <si>
    <t>SIM I</t>
  </si>
  <si>
    <t>Conversion US$585.24/S$728.78</t>
  </si>
  <si>
    <t>US Tax $42.09</t>
  </si>
  <si>
    <t>unit price US</t>
  </si>
  <si>
    <t xml:space="preserve">after TI Discount 10% </t>
  </si>
  <si>
    <t>Grand Total S$</t>
  </si>
  <si>
    <t>Fuchun</t>
  </si>
  <si>
    <t>Sardinah Jabar</t>
  </si>
  <si>
    <t>393BE</t>
  </si>
  <si>
    <t>Best Evaluator Ribbon Set (Set of 10)</t>
  </si>
  <si>
    <t>393BS</t>
  </si>
  <si>
    <t>Best Speaker Ribbon Set (Set of 10)</t>
  </si>
  <si>
    <t>393BTT</t>
  </si>
  <si>
    <t>Best Table Topic Ribbon Set (Set of 10)</t>
  </si>
  <si>
    <t>Home Club of the Area Governor Ribbon</t>
  </si>
  <si>
    <t>Home Club of the Division Governor Ribbon</t>
  </si>
  <si>
    <t>Competent Communication (Set of 4)</t>
  </si>
  <si>
    <t>Stock</t>
  </si>
  <si>
    <t xml:space="preserve"> </t>
  </si>
  <si>
    <t>Competent Leadership Manual ( set of 4 )</t>
  </si>
  <si>
    <t>US$</t>
  </si>
  <si>
    <t xml:space="preserve">Total US with Tax </t>
  </si>
  <si>
    <t>Temasek Polytechnic Toastmasters Club</t>
  </si>
  <si>
    <t>Roy Tan</t>
  </si>
  <si>
    <t>Tay Yiang Ping</t>
  </si>
  <si>
    <t>Raffles Town Toastmasters Club</t>
  </si>
  <si>
    <t>Contact :</t>
  </si>
  <si>
    <t>Karen Tan</t>
  </si>
  <si>
    <t>CC Ribbons</t>
  </si>
  <si>
    <t>Promotional Welcome Ribbons (Set of 10)</t>
  </si>
  <si>
    <t>393W</t>
  </si>
  <si>
    <t>Bedok</t>
  </si>
  <si>
    <t>Christopher Yeow</t>
  </si>
  <si>
    <t>Women's Full-Zip Jacket</t>
  </si>
  <si>
    <t>7056D</t>
  </si>
  <si>
    <t>CL Ribbons</t>
  </si>
  <si>
    <t xml:space="preserve">Cairnhill </t>
  </si>
  <si>
    <t>Myriam Ohlig</t>
  </si>
  <si>
    <t>Cairnhill Mandarin</t>
  </si>
  <si>
    <t>Allan Yam</t>
  </si>
  <si>
    <t>393CC</t>
  </si>
  <si>
    <t>1916A</t>
  </si>
  <si>
    <t>Gavel Paperweight</t>
  </si>
  <si>
    <t>IEA Toastmaster Club</t>
  </si>
  <si>
    <t xml:space="preserve">Daniel Chua </t>
  </si>
  <si>
    <t>International Tie</t>
  </si>
  <si>
    <t>Outstanding Member Pin</t>
  </si>
  <si>
    <t>1115C</t>
  </si>
  <si>
    <t>393CL</t>
  </si>
  <si>
    <t>Lee May</t>
  </si>
  <si>
    <t>Division D</t>
  </si>
  <si>
    <t>Angeline Koh</t>
  </si>
  <si>
    <t>Angie Ng</t>
  </si>
  <si>
    <t>Toni International</t>
  </si>
  <si>
    <t>D' Advanced Toastmasters Club</t>
  </si>
  <si>
    <t>Anne Marie Gutierrez</t>
  </si>
  <si>
    <t>Anchorvale CC TMC</t>
  </si>
  <si>
    <t>602BS</t>
  </si>
  <si>
    <t>Best Speaker Certificate / Mini</t>
  </si>
  <si>
    <t>602BE</t>
  </si>
  <si>
    <t>Best Evaluator Certificate / Mini</t>
  </si>
  <si>
    <t>602BTT</t>
  </si>
  <si>
    <t>Best Table Topics Certificate / Mini</t>
  </si>
  <si>
    <t>S$5.00</t>
  </si>
  <si>
    <t xml:space="preserve">TPCCC Adv </t>
  </si>
  <si>
    <t>Jenny Au</t>
  </si>
  <si>
    <t>Grassroots Toastmasters Club</t>
  </si>
  <si>
    <t>Foo Chek Wee</t>
  </si>
  <si>
    <t>collected $100, to return $6.44.</t>
  </si>
  <si>
    <t>Part of 1555</t>
  </si>
  <si>
    <t>Contact Person</t>
  </si>
  <si>
    <t>John Tan</t>
  </si>
  <si>
    <t>Chong Pang Toastmaster Club</t>
  </si>
  <si>
    <t>stock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</si>
</sst>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[$$]#,##0.00;\-[$$]#,##0.00"/>
    <numFmt numFmtId="166" formatCode="\$#,##0.00_);&quot;($&quot;#,##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[$$-1004]#,##0.00"/>
    <numFmt numFmtId="173" formatCode="0.0000"/>
    <numFmt numFmtId="174" formatCode="0.000"/>
    <numFmt numFmtId="175" formatCode="0.00000"/>
    <numFmt numFmtId="176" formatCode="0.0000000"/>
    <numFmt numFmtId="177" formatCode="0.000000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171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71" fontId="0" fillId="0" borderId="12" xfId="0" applyNumberFormat="1" applyFont="1" applyFill="1" applyBorder="1" applyAlignment="1">
      <alignment horizontal="right" vertical="top" wrapText="1"/>
    </xf>
    <xf numFmtId="171" fontId="0" fillId="0" borderId="12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17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71" fontId="2" fillId="0" borderId="12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0" xfId="58" applyFont="1" applyAlignment="1">
      <alignment wrapText="1"/>
      <protection/>
    </xf>
    <xf numFmtId="0" fontId="0" fillId="0" borderId="12" xfId="58" applyFont="1" applyFill="1" applyBorder="1" applyAlignment="1">
      <alignment horizontal="center" vertical="top" wrapText="1"/>
      <protection/>
    </xf>
    <xf numFmtId="0" fontId="0" fillId="0" borderId="17" xfId="58" applyFont="1" applyBorder="1" applyAlignment="1">
      <alignment horizontal="center" vertical="top" wrapText="1"/>
      <protection/>
    </xf>
    <xf numFmtId="0" fontId="1" fillId="0" borderId="12" xfId="58" applyFont="1" applyFill="1" applyBorder="1" applyAlignment="1">
      <alignment horizontal="center" vertical="top" wrapText="1"/>
      <protection/>
    </xf>
    <xf numFmtId="0" fontId="1" fillId="0" borderId="16" xfId="58" applyFont="1" applyFill="1" applyBorder="1" applyAlignment="1">
      <alignment horizontal="left" vertical="top" wrapText="1"/>
      <protection/>
    </xf>
    <xf numFmtId="0" fontId="1" fillId="0" borderId="15" xfId="58" applyFont="1" applyBorder="1" applyAlignment="1">
      <alignment horizontal="left" vertical="top"/>
      <protection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/>
    </xf>
    <xf numFmtId="171" fontId="1" fillId="0" borderId="13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top"/>
    </xf>
    <xf numFmtId="0" fontId="1" fillId="0" borderId="0" xfId="0" applyFont="1" applyFill="1" applyAlignment="1">
      <alignment wrapText="1"/>
    </xf>
    <xf numFmtId="0" fontId="1" fillId="0" borderId="18" xfId="0" applyFont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0" borderId="0" xfId="54" applyAlignment="1" applyProtection="1">
      <alignment vertical="top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 horizontal="center" vertical="top"/>
    </xf>
    <xf numFmtId="0" fontId="0" fillId="0" borderId="0" xfId="0" applyFont="1" applyAlignment="1">
      <alignment wrapText="1"/>
    </xf>
    <xf numFmtId="171" fontId="0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vertical="top" wrapText="1"/>
    </xf>
    <xf numFmtId="164" fontId="0" fillId="0" borderId="21" xfId="0" applyNumberFormat="1" applyFont="1" applyFill="1" applyBorder="1" applyAlignment="1">
      <alignment horizontal="left" vertical="top" wrapText="1"/>
    </xf>
    <xf numFmtId="164" fontId="0" fillId="0" borderId="21" xfId="0" applyNumberFormat="1" applyFont="1" applyFill="1" applyBorder="1" applyAlignment="1">
      <alignment horizontal="right" vertical="top" wrapText="1"/>
    </xf>
    <xf numFmtId="164" fontId="1" fillId="0" borderId="22" xfId="0" applyNumberFormat="1" applyFont="1" applyFill="1" applyBorder="1" applyAlignment="1">
      <alignment vertical="top" wrapText="1"/>
    </xf>
    <xf numFmtId="4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171" fontId="1" fillId="0" borderId="23" xfId="0" applyNumberFormat="1" applyFont="1" applyFill="1" applyBorder="1" applyAlignment="1">
      <alignment horizontal="right" vertical="top" wrapText="1"/>
    </xf>
    <xf numFmtId="164" fontId="1" fillId="0" borderId="25" xfId="0" applyNumberFormat="1" applyFont="1" applyFill="1" applyBorder="1" applyAlignment="1">
      <alignment vertical="top" wrapText="1"/>
    </xf>
    <xf numFmtId="172" fontId="6" fillId="0" borderId="23" xfId="0" applyNumberFormat="1" applyFont="1" applyFill="1" applyBorder="1" applyAlignment="1">
      <alignment horizontal="left" vertical="top" wrapText="1"/>
    </xf>
    <xf numFmtId="171" fontId="0" fillId="0" borderId="12" xfId="0" applyNumberFormat="1" applyFont="1" applyFill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 indent="1"/>
    </xf>
    <xf numFmtId="0" fontId="0" fillId="0" borderId="12" xfId="0" applyFont="1" applyFill="1" applyBorder="1" applyAlignment="1">
      <alignment vertical="top"/>
    </xf>
    <xf numFmtId="171" fontId="0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left"/>
    </xf>
    <xf numFmtId="171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58" applyFont="1" applyBorder="1" applyAlignment="1">
      <alignment horizontal="center" wrapText="1"/>
      <protection/>
    </xf>
    <xf numFmtId="0" fontId="1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171" fontId="9" fillId="29" borderId="12" xfId="48" applyNumberFormat="1" applyFont="1" applyBorder="1" applyAlignment="1">
      <alignment/>
    </xf>
    <xf numFmtId="0" fontId="1" fillId="0" borderId="12" xfId="0" applyFont="1" applyFill="1" applyBorder="1" applyAlignment="1">
      <alignment vertical="top"/>
    </xf>
    <xf numFmtId="2" fontId="0" fillId="0" borderId="12" xfId="0" applyNumberFormat="1" applyFont="1" applyBorder="1" applyAlignment="1">
      <alignment/>
    </xf>
    <xf numFmtId="171" fontId="9" fillId="33" borderId="12" xfId="48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171" fontId="40" fillId="31" borderId="12" xfId="57" applyNumberFormat="1" applyBorder="1" applyAlignment="1">
      <alignment/>
    </xf>
    <xf numFmtId="171" fontId="0" fillId="0" borderId="12" xfId="0" applyNumberFormat="1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171" fontId="0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1" fillId="0" borderId="12" xfId="0" applyNumberFormat="1" applyFont="1" applyFill="1" applyBorder="1" applyAlignment="1">
      <alignment horizontal="center" vertical="top" wrapText="1"/>
    </xf>
    <xf numFmtId="164" fontId="0" fillId="0" borderId="12" xfId="0" applyNumberFormat="1" applyFont="1" applyFill="1" applyBorder="1" applyAlignment="1">
      <alignment horizontal="center" vertical="top" wrapText="1"/>
    </xf>
    <xf numFmtId="164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71" fontId="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left" vertical="top" wrapText="1"/>
    </xf>
    <xf numFmtId="171" fontId="0" fillId="0" borderId="23" xfId="0" applyNumberFormat="1" applyFont="1" applyFill="1" applyBorder="1" applyAlignment="1">
      <alignment horizontal="right" vertical="top" wrapText="1"/>
    </xf>
    <xf numFmtId="171" fontId="0" fillId="0" borderId="23" xfId="0" applyNumberFormat="1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center" vertical="top" wrapText="1"/>
    </xf>
    <xf numFmtId="171" fontId="0" fillId="0" borderId="23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53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8" fontId="0" fillId="0" borderId="12" xfId="0" applyNumberFormat="1" applyFont="1" applyBorder="1" applyAlignment="1">
      <alignment horizontal="right" vertical="top" wrapText="1"/>
    </xf>
    <xf numFmtId="171" fontId="0" fillId="0" borderId="12" xfId="0" applyNumberFormat="1" applyFont="1" applyBorder="1" applyAlignment="1">
      <alignment/>
    </xf>
    <xf numFmtId="2" fontId="10" fillId="34" borderId="12" xfId="0" applyNumberFormat="1" applyFont="1" applyFill="1" applyBorder="1" applyAlignment="1">
      <alignment/>
    </xf>
    <xf numFmtId="171" fontId="0" fillId="0" borderId="12" xfId="0" applyNumberFormat="1" applyFont="1" applyBorder="1" applyAlignment="1">
      <alignment horizontal="center"/>
    </xf>
    <xf numFmtId="8" fontId="0" fillId="0" borderId="12" xfId="0" applyNumberFormat="1" applyFont="1" applyBorder="1" applyAlignment="1">
      <alignment/>
    </xf>
    <xf numFmtId="171" fontId="34" fillId="29" borderId="12" xfId="48" applyNumberFormat="1" applyBorder="1" applyAlignment="1">
      <alignment/>
    </xf>
    <xf numFmtId="171" fontId="34" fillId="35" borderId="12" xfId="48" applyNumberForma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astmasters.org/MainMenuCategories/Shop/ManualsBooksVideosCDs_1/MANUALSBOOKSVIDEOSCDs/TheAdvancedLeadershipProgram/HIGHPERFORMANCELEADERSHIP478.asp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PageLayoutView="0" workbookViewId="0" topLeftCell="A1">
      <selection activeCell="A84" sqref="A84:IV85"/>
    </sheetView>
  </sheetViews>
  <sheetFormatPr defaultColWidth="9.140625" defaultRowHeight="12.75"/>
  <cols>
    <col min="1" max="1" width="5.8515625" style="14" customWidth="1"/>
    <col min="2" max="2" width="16.421875" style="14" customWidth="1"/>
    <col min="3" max="3" width="41.140625" style="15" customWidth="1"/>
    <col min="4" max="4" width="9.00390625" style="14" customWidth="1"/>
    <col min="5" max="5" width="10.00390625" style="14" customWidth="1"/>
    <col min="6" max="6" width="8.140625" style="14" customWidth="1"/>
    <col min="7" max="7" width="9.8515625" style="16" customWidth="1"/>
    <col min="8" max="8" width="9.421875" style="14" customWidth="1"/>
    <col min="9" max="9" width="9.140625" style="8" customWidth="1"/>
    <col min="10" max="10" width="7.421875" style="8" customWidth="1"/>
    <col min="11" max="11" width="9.57421875" style="8" bestFit="1" customWidth="1"/>
    <col min="12" max="12" width="11.140625" style="8" customWidth="1"/>
    <col min="13" max="13" width="8.57421875" style="8" customWidth="1"/>
    <col min="14" max="14" width="9.140625" style="29" customWidth="1"/>
    <col min="15" max="16384" width="9.140625" style="8" customWidth="1"/>
  </cols>
  <sheetData>
    <row r="1" spans="1:14" s="26" customFormat="1" ht="52.5" customHeight="1">
      <c r="A1" s="21" t="s">
        <v>0</v>
      </c>
      <c r="B1" s="21" t="s">
        <v>1</v>
      </c>
      <c r="C1" s="20" t="s">
        <v>2</v>
      </c>
      <c r="D1" s="22" t="s">
        <v>22</v>
      </c>
      <c r="E1" s="23" t="s">
        <v>23</v>
      </c>
      <c r="F1" s="24" t="s">
        <v>3</v>
      </c>
      <c r="G1" s="24"/>
      <c r="H1" s="88" t="s">
        <v>39</v>
      </c>
      <c r="I1" s="89" t="s">
        <v>21</v>
      </c>
      <c r="J1" s="74"/>
      <c r="K1" s="90" t="s">
        <v>40</v>
      </c>
      <c r="L1" s="91" t="s">
        <v>20</v>
      </c>
      <c r="M1" s="92" t="s">
        <v>24</v>
      </c>
      <c r="N1" s="20"/>
    </row>
    <row r="2" spans="1:14" s="3" customFormat="1" ht="12" customHeight="1">
      <c r="A2" s="60"/>
      <c r="B2" s="28" t="s">
        <v>4</v>
      </c>
      <c r="C2" s="105" t="s">
        <v>25</v>
      </c>
      <c r="D2" s="25"/>
      <c r="E2" s="25"/>
      <c r="F2" s="21"/>
      <c r="G2" s="83"/>
      <c r="H2" s="21"/>
      <c r="I2" s="27"/>
      <c r="J2" s="27"/>
      <c r="K2" s="27"/>
      <c r="L2" s="27"/>
      <c r="M2" s="27"/>
      <c r="N2" s="27"/>
    </row>
    <row r="3" spans="1:14" s="3" customFormat="1" ht="12" customHeight="1">
      <c r="A3" s="60"/>
      <c r="B3" s="28" t="s">
        <v>6</v>
      </c>
      <c r="C3" s="20" t="s">
        <v>26</v>
      </c>
      <c r="D3" s="25"/>
      <c r="E3" s="25"/>
      <c r="F3" s="21"/>
      <c r="G3" s="83"/>
      <c r="H3" s="21"/>
      <c r="I3" s="27"/>
      <c r="J3" s="27"/>
      <c r="K3" s="27"/>
      <c r="L3" s="27"/>
      <c r="M3" s="27"/>
      <c r="N3" s="27"/>
    </row>
    <row r="4" spans="1:14" s="3" customFormat="1" ht="12" customHeight="1">
      <c r="A4" s="103">
        <v>1</v>
      </c>
      <c r="B4" s="33">
        <v>1555</v>
      </c>
      <c r="C4" s="34" t="s">
        <v>35</v>
      </c>
      <c r="D4" s="50">
        <v>7</v>
      </c>
      <c r="E4" s="38" t="s">
        <v>36</v>
      </c>
      <c r="F4" s="46">
        <v>1</v>
      </c>
      <c r="G4" s="82" t="s">
        <v>36</v>
      </c>
      <c r="H4" s="21"/>
      <c r="I4" s="27"/>
      <c r="J4" s="27"/>
      <c r="K4" s="27"/>
      <c r="L4" s="27"/>
      <c r="M4" s="50">
        <v>10.5</v>
      </c>
      <c r="N4" s="27"/>
    </row>
    <row r="5" spans="1:14" s="3" customFormat="1" ht="12" customHeight="1">
      <c r="A5" s="103">
        <v>2</v>
      </c>
      <c r="B5" s="51" t="s">
        <v>8</v>
      </c>
      <c r="C5" s="52" t="s">
        <v>38</v>
      </c>
      <c r="D5" s="35">
        <v>28</v>
      </c>
      <c r="E5" s="38" t="s">
        <v>36</v>
      </c>
      <c r="F5" s="46">
        <v>1</v>
      </c>
      <c r="G5" s="82" t="s">
        <v>36</v>
      </c>
      <c r="H5" s="21"/>
      <c r="I5" s="27"/>
      <c r="J5" s="27"/>
      <c r="K5" s="27"/>
      <c r="L5" s="27"/>
      <c r="M5" s="50">
        <v>42</v>
      </c>
      <c r="N5" s="27"/>
    </row>
    <row r="6" spans="1:14" ht="12.75">
      <c r="A6" s="103">
        <v>3</v>
      </c>
      <c r="B6" s="33" t="s">
        <v>27</v>
      </c>
      <c r="C6" s="34" t="s">
        <v>28</v>
      </c>
      <c r="D6" s="35">
        <v>5</v>
      </c>
      <c r="E6" s="36">
        <f>D6*0.9</f>
        <v>4.5</v>
      </c>
      <c r="F6" s="37">
        <v>2</v>
      </c>
      <c r="G6" s="82">
        <f>E6*F6</f>
        <v>9</v>
      </c>
      <c r="H6" s="38"/>
      <c r="I6" s="39">
        <f>G6*0.0775</f>
        <v>0.6975</v>
      </c>
      <c r="J6" s="39"/>
      <c r="K6" s="40"/>
      <c r="L6" s="40"/>
      <c r="M6" s="40"/>
      <c r="N6" s="105"/>
    </row>
    <row r="7" spans="1:14" ht="12.75">
      <c r="A7" s="103">
        <v>4</v>
      </c>
      <c r="B7" s="42" t="s">
        <v>29</v>
      </c>
      <c r="C7" s="43" t="s">
        <v>30</v>
      </c>
      <c r="D7" s="35">
        <v>5</v>
      </c>
      <c r="E7" s="36">
        <f>D7*0.9</f>
        <v>4.5</v>
      </c>
      <c r="F7" s="37">
        <v>2</v>
      </c>
      <c r="G7" s="82">
        <f>E7*F7</f>
        <v>9</v>
      </c>
      <c r="H7" s="38"/>
      <c r="I7" s="39">
        <f>G7*0.0775</f>
        <v>0.6975</v>
      </c>
      <c r="J7" s="39"/>
      <c r="K7" s="40"/>
      <c r="L7" s="40"/>
      <c r="M7" s="40"/>
      <c r="N7" s="105"/>
    </row>
    <row r="8" spans="1:14" ht="12.75">
      <c r="A8" s="103">
        <v>5</v>
      </c>
      <c r="B8" s="44" t="s">
        <v>31</v>
      </c>
      <c r="C8" s="45" t="s">
        <v>32</v>
      </c>
      <c r="D8" s="35">
        <v>5</v>
      </c>
      <c r="E8" s="36">
        <f>D8*0.9</f>
        <v>4.5</v>
      </c>
      <c r="F8" s="37">
        <v>2</v>
      </c>
      <c r="G8" s="82">
        <f>E8*F8</f>
        <v>9</v>
      </c>
      <c r="H8" s="38"/>
      <c r="I8" s="39">
        <f>G8*0.0775</f>
        <v>0.6975</v>
      </c>
      <c r="J8" s="39"/>
      <c r="K8" s="40"/>
      <c r="L8" s="40"/>
      <c r="M8" s="40"/>
      <c r="N8" s="105"/>
    </row>
    <row r="9" spans="1:14" s="49" customFormat="1" ht="12" customHeight="1">
      <c r="A9" s="103">
        <v>6</v>
      </c>
      <c r="B9" s="46">
        <v>531</v>
      </c>
      <c r="C9" s="47" t="s">
        <v>33</v>
      </c>
      <c r="D9" s="36">
        <v>2</v>
      </c>
      <c r="E9" s="36">
        <f>D9*0.9</f>
        <v>1.8</v>
      </c>
      <c r="F9" s="46">
        <v>1</v>
      </c>
      <c r="G9" s="82">
        <f>E9*F9</f>
        <v>1.8</v>
      </c>
      <c r="H9" s="38"/>
      <c r="I9" s="39">
        <f>G9*0.0775</f>
        <v>0.1395</v>
      </c>
      <c r="J9" s="39"/>
      <c r="K9" s="48"/>
      <c r="L9" s="48"/>
      <c r="M9" s="48"/>
      <c r="N9" s="105"/>
    </row>
    <row r="10" spans="1:15" s="49" customFormat="1" ht="12" customHeight="1">
      <c r="A10" s="103">
        <v>7</v>
      </c>
      <c r="B10" s="46">
        <v>532</v>
      </c>
      <c r="C10" s="47" t="s">
        <v>34</v>
      </c>
      <c r="D10" s="36">
        <v>2</v>
      </c>
      <c r="E10" s="36">
        <f>D10*0.9</f>
        <v>1.8</v>
      </c>
      <c r="F10" s="46">
        <v>1</v>
      </c>
      <c r="G10" s="82">
        <f>E10*F10</f>
        <v>1.8</v>
      </c>
      <c r="H10" s="93">
        <f>SUM(G6:G10)</f>
        <v>30.6</v>
      </c>
      <c r="I10" s="39">
        <f>G10*0.0775</f>
        <v>0.1395</v>
      </c>
      <c r="J10" s="39">
        <f>SUM(I6:I10)</f>
        <v>2.3715</v>
      </c>
      <c r="K10" s="99">
        <f>H10+J10</f>
        <v>32.9715</v>
      </c>
      <c r="L10" s="99">
        <f>K10*728.78/585.24</f>
        <v>41.058317562025834</v>
      </c>
      <c r="M10" s="99">
        <f>SUM(M4:M5)</f>
        <v>52.5</v>
      </c>
      <c r="N10" s="111">
        <f>SUM(L10:M10)</f>
        <v>93.55831756202583</v>
      </c>
      <c r="O10" s="49" t="s">
        <v>87</v>
      </c>
    </row>
    <row r="11" spans="1:14" s="3" customFormat="1" ht="12" customHeight="1">
      <c r="A11" s="100"/>
      <c r="B11" s="5" t="s">
        <v>4</v>
      </c>
      <c r="C11" s="2" t="s">
        <v>5</v>
      </c>
      <c r="D11" s="35"/>
      <c r="E11" s="1"/>
      <c r="F11" s="46"/>
      <c r="G11" s="84"/>
      <c r="H11" s="116"/>
      <c r="I11" s="27"/>
      <c r="J11" s="27"/>
      <c r="K11" s="27"/>
      <c r="L11" s="27"/>
      <c r="M11" s="27"/>
      <c r="N11" s="27"/>
    </row>
    <row r="12" spans="1:14" s="3" customFormat="1" ht="12" customHeight="1">
      <c r="A12" s="100"/>
      <c r="B12" s="5" t="s">
        <v>6</v>
      </c>
      <c r="C12" s="2" t="s">
        <v>7</v>
      </c>
      <c r="D12" s="35"/>
      <c r="E12" s="1"/>
      <c r="F12" s="46"/>
      <c r="G12" s="84"/>
      <c r="H12" s="116"/>
      <c r="I12" s="27"/>
      <c r="J12" s="27"/>
      <c r="K12" s="27"/>
      <c r="L12" s="27"/>
      <c r="M12" s="27"/>
      <c r="N12" s="27"/>
    </row>
    <row r="13" spans="1:14" ht="12" customHeight="1">
      <c r="A13" s="11">
        <v>1</v>
      </c>
      <c r="B13" s="7" t="s">
        <v>8</v>
      </c>
      <c r="C13" s="6" t="s">
        <v>9</v>
      </c>
      <c r="D13" s="35">
        <v>28</v>
      </c>
      <c r="E13" s="36">
        <f>D13*0.9</f>
        <v>25.2</v>
      </c>
      <c r="F13" s="46">
        <v>1</v>
      </c>
      <c r="G13" s="82">
        <f>E13*F13</f>
        <v>25.2</v>
      </c>
      <c r="H13" s="117">
        <v>25.2</v>
      </c>
      <c r="I13" s="39">
        <f>G13*0.0775</f>
        <v>1.9529999999999998</v>
      </c>
      <c r="J13" s="39">
        <v>1.9529999999999998</v>
      </c>
      <c r="K13" s="99">
        <f>H13+J13</f>
        <v>27.153</v>
      </c>
      <c r="L13" s="111">
        <f>K13*728.78/585.24</f>
        <v>33.81273210990362</v>
      </c>
      <c r="M13" s="79"/>
      <c r="N13" s="105"/>
    </row>
    <row r="14" spans="1:14" s="3" customFormat="1" ht="12.75">
      <c r="A14" s="100"/>
      <c r="B14" s="5" t="s">
        <v>4</v>
      </c>
      <c r="C14" s="9" t="s">
        <v>10</v>
      </c>
      <c r="D14" s="35"/>
      <c r="E14" s="1"/>
      <c r="F14" s="46"/>
      <c r="G14" s="84"/>
      <c r="H14" s="116"/>
      <c r="I14" s="27"/>
      <c r="J14" s="27"/>
      <c r="K14" s="27"/>
      <c r="L14" s="27"/>
      <c r="M14" s="27"/>
      <c r="N14" s="27"/>
    </row>
    <row r="15" spans="1:14" s="3" customFormat="1" ht="13.5" customHeight="1">
      <c r="A15" s="100"/>
      <c r="B15" s="5" t="s">
        <v>6</v>
      </c>
      <c r="C15" s="2" t="s">
        <v>13</v>
      </c>
      <c r="D15" s="35"/>
      <c r="E15" s="1"/>
      <c r="F15" s="46"/>
      <c r="G15" s="84"/>
      <c r="H15" s="116"/>
      <c r="I15" s="27"/>
      <c r="J15" s="27"/>
      <c r="K15" s="27"/>
      <c r="L15" s="27"/>
      <c r="M15" s="27"/>
      <c r="N15" s="27"/>
    </row>
    <row r="16" spans="1:14" ht="12" customHeight="1">
      <c r="A16" s="11">
        <v>1</v>
      </c>
      <c r="B16" s="17">
        <v>262</v>
      </c>
      <c r="C16" s="6" t="s">
        <v>11</v>
      </c>
      <c r="D16" s="35">
        <v>14</v>
      </c>
      <c r="E16" s="36">
        <f>D16*0.9</f>
        <v>12.6</v>
      </c>
      <c r="F16" s="46">
        <v>1</v>
      </c>
      <c r="G16" s="82">
        <f>E16*F16</f>
        <v>12.6</v>
      </c>
      <c r="H16" s="118" t="s">
        <v>37</v>
      </c>
      <c r="I16" s="39">
        <f>G16*0.0775</f>
        <v>0.9764999999999999</v>
      </c>
      <c r="J16" s="39"/>
      <c r="K16" s="79"/>
      <c r="L16" s="79"/>
      <c r="M16" s="79"/>
      <c r="N16" s="105"/>
    </row>
    <row r="17" spans="1:14" ht="12.75">
      <c r="A17" s="32">
        <v>2</v>
      </c>
      <c r="B17" s="33" t="s">
        <v>27</v>
      </c>
      <c r="C17" s="34" t="s">
        <v>28</v>
      </c>
      <c r="D17" s="35">
        <v>5</v>
      </c>
      <c r="E17" s="36">
        <f>D17*0.9</f>
        <v>4.5</v>
      </c>
      <c r="F17" s="37">
        <v>1</v>
      </c>
      <c r="G17" s="82">
        <f>E17*F17</f>
        <v>4.5</v>
      </c>
      <c r="H17" s="38"/>
      <c r="I17" s="39">
        <f>G17*0.0775</f>
        <v>0.34875</v>
      </c>
      <c r="J17" s="39"/>
      <c r="K17" s="40"/>
      <c r="L17" s="40"/>
      <c r="M17" s="40"/>
      <c r="N17" s="105"/>
    </row>
    <row r="18" spans="1:14" ht="12.75">
      <c r="A18" s="11">
        <v>3</v>
      </c>
      <c r="B18" s="42" t="s">
        <v>29</v>
      </c>
      <c r="C18" s="43" t="s">
        <v>30</v>
      </c>
      <c r="D18" s="35">
        <v>5</v>
      </c>
      <c r="E18" s="36">
        <f>D18*0.9</f>
        <v>4.5</v>
      </c>
      <c r="F18" s="46">
        <v>3</v>
      </c>
      <c r="G18" s="82">
        <f>E18*F18</f>
        <v>13.5</v>
      </c>
      <c r="H18" s="38"/>
      <c r="I18" s="39">
        <f>G18*0.0775</f>
        <v>1.04625</v>
      </c>
      <c r="J18" s="39"/>
      <c r="K18" s="40"/>
      <c r="L18" s="40"/>
      <c r="M18" s="40"/>
      <c r="N18" s="105"/>
    </row>
    <row r="19" spans="1:14" ht="12.75">
      <c r="A19" s="32">
        <v>4</v>
      </c>
      <c r="B19" s="44" t="s">
        <v>31</v>
      </c>
      <c r="C19" s="45" t="s">
        <v>32</v>
      </c>
      <c r="D19" s="35">
        <v>5</v>
      </c>
      <c r="E19" s="36">
        <f>D19*0.9</f>
        <v>4.5</v>
      </c>
      <c r="F19" s="37">
        <v>3</v>
      </c>
      <c r="G19" s="82">
        <f>E19*F19</f>
        <v>13.5</v>
      </c>
      <c r="H19" s="14"/>
      <c r="I19" s="39">
        <f>G19*0.0775</f>
        <v>1.04625</v>
      </c>
      <c r="J19" s="39"/>
      <c r="K19" s="99"/>
      <c r="L19" s="40"/>
      <c r="M19" s="40"/>
      <c r="N19" s="105"/>
    </row>
    <row r="20" spans="1:14" s="49" customFormat="1" ht="12" customHeight="1">
      <c r="A20" s="11">
        <v>5</v>
      </c>
      <c r="B20" s="46">
        <v>531</v>
      </c>
      <c r="C20" s="47" t="s">
        <v>33</v>
      </c>
      <c r="D20" s="36">
        <v>2</v>
      </c>
      <c r="E20" s="36">
        <f>D20*0.9</f>
        <v>1.8</v>
      </c>
      <c r="F20" s="46">
        <v>1</v>
      </c>
      <c r="G20" s="82">
        <f>E20*F20</f>
        <v>1.8</v>
      </c>
      <c r="H20" s="38">
        <f>SUM(G16:G20)</f>
        <v>45.9</v>
      </c>
      <c r="I20" s="39">
        <f>G20*0.0775</f>
        <v>0.1395</v>
      </c>
      <c r="J20" s="39">
        <f>SUM(I16:I20)</f>
        <v>3.55725</v>
      </c>
      <c r="K20" s="99">
        <f>H20+J20</f>
        <v>49.45725</v>
      </c>
      <c r="L20" s="111">
        <f>K20*728.78/585.24</f>
        <v>61.58747634303875</v>
      </c>
      <c r="M20" s="48"/>
      <c r="N20" s="105"/>
    </row>
    <row r="21" spans="1:14" ht="12.75">
      <c r="A21" s="60"/>
      <c r="B21" s="61" t="s">
        <v>4</v>
      </c>
      <c r="C21" s="30" t="s">
        <v>69</v>
      </c>
      <c r="D21" s="25"/>
      <c r="E21" s="25"/>
      <c r="F21" s="21"/>
      <c r="G21" s="62"/>
      <c r="H21" s="119"/>
      <c r="I21" s="40"/>
      <c r="J21" s="40"/>
      <c r="K21" s="40"/>
      <c r="L21" s="35"/>
      <c r="M21" s="35"/>
      <c r="N21" s="25"/>
    </row>
    <row r="22" spans="1:14" ht="12.75">
      <c r="A22" s="60"/>
      <c r="B22" s="61" t="s">
        <v>45</v>
      </c>
      <c r="C22" s="30" t="s">
        <v>70</v>
      </c>
      <c r="D22" s="25"/>
      <c r="E22" s="25"/>
      <c r="F22" s="21"/>
      <c r="G22" s="62"/>
      <c r="H22" s="119"/>
      <c r="I22" s="40"/>
      <c r="J22" s="40"/>
      <c r="K22" s="40"/>
      <c r="L22" s="35"/>
      <c r="M22" s="35"/>
      <c r="N22" s="25"/>
    </row>
    <row r="23" spans="1:14" ht="15">
      <c r="A23" s="32"/>
      <c r="B23" s="44" t="s">
        <v>60</v>
      </c>
      <c r="C23" s="45" t="s">
        <v>61</v>
      </c>
      <c r="D23" s="35">
        <v>7</v>
      </c>
      <c r="E23" s="36">
        <f>D23*0.9</f>
        <v>6.3</v>
      </c>
      <c r="F23" s="37">
        <v>1</v>
      </c>
      <c r="G23" s="82">
        <f>E23*F23</f>
        <v>6.3</v>
      </c>
      <c r="H23" s="38">
        <v>6.3</v>
      </c>
      <c r="I23" s="39">
        <f>G23*0.0775</f>
        <v>0.48824999999999996</v>
      </c>
      <c r="J23" s="39">
        <v>0.48824999999999996</v>
      </c>
      <c r="K23" s="99">
        <f>H23+J23</f>
        <v>6.78825</v>
      </c>
      <c r="L23" s="111">
        <f>K23*728.78/585.24</f>
        <v>8.453183027475905</v>
      </c>
      <c r="M23" s="40"/>
      <c r="N23" s="105"/>
    </row>
    <row r="24" spans="1:14" ht="12" customHeight="1">
      <c r="A24" s="11"/>
      <c r="B24" s="5" t="s">
        <v>4</v>
      </c>
      <c r="C24" s="4" t="s">
        <v>12</v>
      </c>
      <c r="D24" s="35"/>
      <c r="E24" s="7"/>
      <c r="F24" s="46"/>
      <c r="G24" s="85"/>
      <c r="H24" s="117"/>
      <c r="I24" s="94"/>
      <c r="J24" s="94"/>
      <c r="K24" s="79"/>
      <c r="L24" s="79"/>
      <c r="M24" s="79"/>
      <c r="N24" s="105"/>
    </row>
    <row r="25" spans="1:14" ht="12.75">
      <c r="A25" s="11"/>
      <c r="B25" s="5" t="s">
        <v>6</v>
      </c>
      <c r="C25" s="10" t="s">
        <v>14</v>
      </c>
      <c r="D25" s="35"/>
      <c r="E25" s="7"/>
      <c r="F25" s="46"/>
      <c r="G25" s="85"/>
      <c r="H25" s="117"/>
      <c r="I25" s="79"/>
      <c r="J25" s="79"/>
      <c r="K25" s="79"/>
      <c r="L25" s="79"/>
      <c r="M25" s="79"/>
      <c r="N25" s="105"/>
    </row>
    <row r="26" spans="1:14" s="19" customFormat="1" ht="12" customHeight="1">
      <c r="A26" s="12">
        <v>1</v>
      </c>
      <c r="B26" s="18">
        <v>1555</v>
      </c>
      <c r="C26" s="45" t="s">
        <v>15</v>
      </c>
      <c r="D26" s="35">
        <v>28</v>
      </c>
      <c r="E26" s="36">
        <f>D26*0.9</f>
        <v>25.2</v>
      </c>
      <c r="F26" s="46">
        <v>2</v>
      </c>
      <c r="G26" s="82">
        <f>E26*F26</f>
        <v>50.4</v>
      </c>
      <c r="H26" s="117">
        <v>50.4</v>
      </c>
      <c r="I26" s="39">
        <f>G26*0.0775</f>
        <v>3.9059999999999997</v>
      </c>
      <c r="J26" s="39">
        <v>3.9059999999999997</v>
      </c>
      <c r="K26" s="99">
        <f>H26+J26</f>
        <v>54.306</v>
      </c>
      <c r="L26" s="111">
        <f>K26*728.78/585.24</f>
        <v>67.62546421980724</v>
      </c>
      <c r="M26" s="96"/>
      <c r="N26" s="107"/>
    </row>
    <row r="27" spans="1:14" ht="12" customHeight="1">
      <c r="A27" s="101"/>
      <c r="B27" s="59" t="s">
        <v>4</v>
      </c>
      <c r="C27" s="58" t="s">
        <v>41</v>
      </c>
      <c r="D27" s="35"/>
      <c r="E27" s="57"/>
      <c r="F27" s="46"/>
      <c r="G27" s="54"/>
      <c r="H27" s="117"/>
      <c r="I27" s="79"/>
      <c r="J27" s="79"/>
      <c r="K27" s="79"/>
      <c r="L27" s="95"/>
      <c r="M27" s="79"/>
      <c r="N27" s="105"/>
    </row>
    <row r="28" spans="1:14" ht="12" customHeight="1">
      <c r="A28" s="101"/>
      <c r="B28" s="59" t="s">
        <v>6</v>
      </c>
      <c r="C28" s="58" t="s">
        <v>42</v>
      </c>
      <c r="D28" s="35"/>
      <c r="E28" s="57"/>
      <c r="F28" s="46"/>
      <c r="G28" s="54"/>
      <c r="H28" s="117"/>
      <c r="I28" s="79"/>
      <c r="J28" s="79"/>
      <c r="K28" s="79"/>
      <c r="L28" s="95"/>
      <c r="M28" s="79"/>
      <c r="N28" s="105"/>
    </row>
    <row r="29" spans="1:14" ht="12" customHeight="1">
      <c r="A29" s="56">
        <v>1</v>
      </c>
      <c r="B29" s="55">
        <v>262</v>
      </c>
      <c r="C29" t="s">
        <v>11</v>
      </c>
      <c r="D29" s="35">
        <v>14</v>
      </c>
      <c r="E29" s="36">
        <f>D29*0.9</f>
        <v>12.6</v>
      </c>
      <c r="F29" s="46">
        <v>1</v>
      </c>
      <c r="G29" s="82">
        <f>E29*F29</f>
        <v>12.6</v>
      </c>
      <c r="H29" s="117">
        <v>12.6</v>
      </c>
      <c r="I29" s="39">
        <f>G29*0.0775</f>
        <v>0.9764999999999999</v>
      </c>
      <c r="J29" s="39">
        <v>0.9764999999999999</v>
      </c>
      <c r="K29" s="99">
        <f>H29+J29</f>
        <v>13.5765</v>
      </c>
      <c r="L29" s="111">
        <f>K29*728.78/585.24</f>
        <v>16.90636605495181</v>
      </c>
      <c r="M29" s="79"/>
      <c r="N29" s="105"/>
    </row>
    <row r="30" spans="1:14" ht="12.75">
      <c r="A30" s="11"/>
      <c r="B30" s="5" t="s">
        <v>4</v>
      </c>
      <c r="C30" s="2" t="s">
        <v>19</v>
      </c>
      <c r="D30" s="35"/>
      <c r="E30" s="12"/>
      <c r="F30" s="46"/>
      <c r="G30" s="86"/>
      <c r="H30" s="117"/>
      <c r="I30" s="79"/>
      <c r="J30" s="79"/>
      <c r="K30" s="79"/>
      <c r="L30" s="95"/>
      <c r="M30" s="79"/>
      <c r="N30" s="105"/>
    </row>
    <row r="31" spans="1:14" ht="12.75">
      <c r="A31" s="11"/>
      <c r="B31" s="5" t="s">
        <v>6</v>
      </c>
      <c r="C31" s="2" t="s">
        <v>18</v>
      </c>
      <c r="D31" s="35"/>
      <c r="E31" s="12"/>
      <c r="F31" s="46"/>
      <c r="G31" s="86"/>
      <c r="H31" s="117"/>
      <c r="I31" s="79"/>
      <c r="J31" s="79"/>
      <c r="K31" s="79"/>
      <c r="L31" s="95"/>
      <c r="M31" s="79"/>
      <c r="N31" s="105"/>
    </row>
    <row r="32" spans="1:14" ht="12" customHeight="1">
      <c r="A32" s="11"/>
      <c r="B32" s="12"/>
      <c r="C32" s="7" t="s">
        <v>16</v>
      </c>
      <c r="D32" s="35">
        <v>6</v>
      </c>
      <c r="E32" s="12"/>
      <c r="F32" s="46">
        <v>1</v>
      </c>
      <c r="G32" s="82" t="s">
        <v>36</v>
      </c>
      <c r="H32" s="117"/>
      <c r="I32" s="79"/>
      <c r="J32" s="79"/>
      <c r="K32" s="79"/>
      <c r="L32" s="95"/>
      <c r="M32" s="99">
        <v>9</v>
      </c>
      <c r="N32" s="105"/>
    </row>
    <row r="33" spans="1:14" ht="12" customHeight="1">
      <c r="A33" s="11"/>
      <c r="B33" s="12"/>
      <c r="C33" s="7" t="s">
        <v>17</v>
      </c>
      <c r="D33" s="35">
        <v>6</v>
      </c>
      <c r="E33" s="36">
        <f>D33*0.9</f>
        <v>5.4</v>
      </c>
      <c r="F33" s="46">
        <v>1</v>
      </c>
      <c r="G33" s="82">
        <f>E33*F33</f>
        <v>5.4</v>
      </c>
      <c r="H33" s="117">
        <v>5.4</v>
      </c>
      <c r="I33" s="39">
        <f>G33*0.0775</f>
        <v>0.41850000000000004</v>
      </c>
      <c r="J33" s="39">
        <v>0.41850000000000004</v>
      </c>
      <c r="K33" s="99">
        <f>H33+J33</f>
        <v>5.8185</v>
      </c>
      <c r="L33" s="109">
        <f>K33*728.78/585.24</f>
        <v>7.2455854521222065</v>
      </c>
      <c r="M33" s="99">
        <v>9</v>
      </c>
      <c r="N33" s="111">
        <f>SUM(L33:M33)</f>
        <v>16.245585452122207</v>
      </c>
    </row>
    <row r="34" spans="1:14" ht="12.75">
      <c r="A34" s="60"/>
      <c r="B34" s="61" t="s">
        <v>4</v>
      </c>
      <c r="C34" s="30" t="s">
        <v>44</v>
      </c>
      <c r="D34" s="25"/>
      <c r="E34" s="25"/>
      <c r="F34" s="21"/>
      <c r="G34" s="62"/>
      <c r="H34" s="119"/>
      <c r="I34" s="40"/>
      <c r="J34" s="40"/>
      <c r="K34" s="40"/>
      <c r="L34" s="35"/>
      <c r="M34" s="35"/>
      <c r="N34" s="25"/>
    </row>
    <row r="35" spans="1:14" ht="12.75">
      <c r="A35" s="60"/>
      <c r="B35" s="61" t="s">
        <v>45</v>
      </c>
      <c r="C35" s="30" t="s">
        <v>46</v>
      </c>
      <c r="D35" s="25"/>
      <c r="E35" s="25"/>
      <c r="F35" s="21"/>
      <c r="G35" s="62"/>
      <c r="H35" s="119"/>
      <c r="I35" s="40"/>
      <c r="J35" s="40"/>
      <c r="K35" s="40"/>
      <c r="L35" s="35"/>
      <c r="M35" s="35"/>
      <c r="N35" s="25"/>
    </row>
    <row r="36" spans="1:14" ht="12.75">
      <c r="A36" s="32">
        <v>1</v>
      </c>
      <c r="B36" s="33" t="s">
        <v>27</v>
      </c>
      <c r="C36" s="34" t="s">
        <v>28</v>
      </c>
      <c r="D36" s="35">
        <v>5</v>
      </c>
      <c r="E36" s="36">
        <f>D36*0.9</f>
        <v>4.5</v>
      </c>
      <c r="F36" s="37">
        <v>2</v>
      </c>
      <c r="G36" s="82">
        <f>E36*F36</f>
        <v>9</v>
      </c>
      <c r="H36" s="38"/>
      <c r="I36" s="39">
        <f>G36*0.0775</f>
        <v>0.6975</v>
      </c>
      <c r="J36" s="39"/>
      <c r="K36" s="40"/>
      <c r="L36" s="40"/>
      <c r="M36" s="40"/>
      <c r="N36" s="105"/>
    </row>
    <row r="37" spans="1:14" ht="12.75">
      <c r="A37" s="41">
        <v>2</v>
      </c>
      <c r="B37" s="42" t="s">
        <v>29</v>
      </c>
      <c r="C37" s="43" t="s">
        <v>30</v>
      </c>
      <c r="D37" s="35">
        <v>5</v>
      </c>
      <c r="E37" s="36">
        <f>D37*0.9</f>
        <v>4.5</v>
      </c>
      <c r="F37" s="37">
        <v>1</v>
      </c>
      <c r="G37" s="82">
        <f>E37*F37</f>
        <v>4.5</v>
      </c>
      <c r="H37" s="38"/>
      <c r="I37" s="39">
        <f>G37*0.0775</f>
        <v>0.34875</v>
      </c>
      <c r="J37" s="39"/>
      <c r="K37" s="40"/>
      <c r="L37" s="40"/>
      <c r="M37" s="40"/>
      <c r="N37" s="105"/>
    </row>
    <row r="38" spans="1:14" ht="12.75">
      <c r="A38" s="32">
        <v>3</v>
      </c>
      <c r="B38" s="44" t="s">
        <v>31</v>
      </c>
      <c r="C38" s="45" t="s">
        <v>32</v>
      </c>
      <c r="D38" s="35">
        <v>5</v>
      </c>
      <c r="E38" s="36">
        <f>D38*0.9</f>
        <v>4.5</v>
      </c>
      <c r="F38" s="37">
        <v>2</v>
      </c>
      <c r="G38" s="82">
        <f>E38*F38</f>
        <v>9</v>
      </c>
      <c r="H38" s="38"/>
      <c r="I38" s="39">
        <f>G38*0.0775</f>
        <v>0.6975</v>
      </c>
      <c r="J38" s="39"/>
      <c r="K38" s="40"/>
      <c r="L38" s="40"/>
      <c r="M38" s="40"/>
      <c r="N38" s="105"/>
    </row>
    <row r="39" spans="1:14" ht="12.75">
      <c r="A39" s="41">
        <v>4</v>
      </c>
      <c r="B39" s="75" t="s">
        <v>59</v>
      </c>
      <c r="C39" s="45" t="s">
        <v>47</v>
      </c>
      <c r="D39" s="35">
        <v>5</v>
      </c>
      <c r="E39" s="36">
        <f>D39*0.9</f>
        <v>4.5</v>
      </c>
      <c r="F39" s="37">
        <v>1</v>
      </c>
      <c r="G39" s="82">
        <f>E39*F39</f>
        <v>4.5</v>
      </c>
      <c r="H39" s="38"/>
      <c r="I39" s="39">
        <f>G39*0.0775</f>
        <v>0.34875</v>
      </c>
      <c r="J39" s="39"/>
      <c r="K39" s="40"/>
      <c r="L39" s="40"/>
      <c r="M39" s="40"/>
      <c r="N39" s="105"/>
    </row>
    <row r="40" spans="1:14" ht="15">
      <c r="A40" s="32">
        <v>5</v>
      </c>
      <c r="B40" s="63" t="s">
        <v>49</v>
      </c>
      <c r="C40" s="45" t="s">
        <v>48</v>
      </c>
      <c r="D40" s="35">
        <v>5</v>
      </c>
      <c r="E40" s="36">
        <f>D40*0.9</f>
        <v>4.5</v>
      </c>
      <c r="F40" s="37">
        <v>1</v>
      </c>
      <c r="G40" s="82">
        <f>E40*F40</f>
        <v>4.5</v>
      </c>
      <c r="H40" s="38">
        <f>SUM(G36:G40)</f>
        <v>31.5</v>
      </c>
      <c r="I40" s="39">
        <f>G40*0.0775</f>
        <v>0.34875</v>
      </c>
      <c r="J40" s="39">
        <f>SUM(I36:I40)</f>
        <v>2.44125</v>
      </c>
      <c r="K40" s="99">
        <f>H40+J40</f>
        <v>33.94125</v>
      </c>
      <c r="L40" s="111">
        <f>K40*728.78/585.24</f>
        <v>42.26591513737953</v>
      </c>
      <c r="M40" s="40"/>
      <c r="N40" s="105"/>
    </row>
    <row r="41" spans="1:14" ht="12.75">
      <c r="A41" s="60"/>
      <c r="B41" s="61" t="s">
        <v>4</v>
      </c>
      <c r="C41" s="30" t="s">
        <v>73</v>
      </c>
      <c r="D41" s="25"/>
      <c r="E41" s="25"/>
      <c r="F41" s="21"/>
      <c r="G41" s="62"/>
      <c r="H41" s="119"/>
      <c r="I41" s="40"/>
      <c r="J41" s="40"/>
      <c r="K41" s="40"/>
      <c r="L41" s="35"/>
      <c r="M41" s="35"/>
      <c r="N41" s="25"/>
    </row>
    <row r="42" spans="1:14" ht="12.75">
      <c r="A42" s="60"/>
      <c r="B42" s="61" t="s">
        <v>45</v>
      </c>
      <c r="C42" s="30" t="s">
        <v>74</v>
      </c>
      <c r="D42" s="25"/>
      <c r="E42" s="25"/>
      <c r="F42" s="21"/>
      <c r="G42" s="62"/>
      <c r="H42" s="119"/>
      <c r="I42" s="40"/>
      <c r="J42" s="40"/>
      <c r="K42" s="40"/>
      <c r="L42" s="35"/>
      <c r="M42" s="35"/>
      <c r="N42" s="25"/>
    </row>
    <row r="43" spans="1:14" ht="12.75">
      <c r="A43" s="32">
        <v>1</v>
      </c>
      <c r="B43" s="33" t="s">
        <v>27</v>
      </c>
      <c r="C43" s="34" t="s">
        <v>28</v>
      </c>
      <c r="D43" s="35">
        <v>5</v>
      </c>
      <c r="E43" s="36">
        <f>D43*0.9</f>
        <v>4.5</v>
      </c>
      <c r="F43" s="37">
        <v>1</v>
      </c>
      <c r="G43" s="82">
        <f>E43*F43</f>
        <v>4.5</v>
      </c>
      <c r="H43" s="38"/>
      <c r="I43" s="39">
        <f>G43*0.0775</f>
        <v>0.34875</v>
      </c>
      <c r="J43" s="39"/>
      <c r="K43" s="40"/>
      <c r="L43" s="40"/>
      <c r="M43" s="40"/>
      <c r="N43" s="105"/>
    </row>
    <row r="44" spans="1:14" ht="12.75">
      <c r="A44" s="41">
        <v>2</v>
      </c>
      <c r="B44" s="42" t="s">
        <v>29</v>
      </c>
      <c r="C44" s="43" t="s">
        <v>30</v>
      </c>
      <c r="D44" s="35">
        <v>5</v>
      </c>
      <c r="E44" s="36">
        <f>D44*0.9</f>
        <v>4.5</v>
      </c>
      <c r="F44" s="37">
        <v>1</v>
      </c>
      <c r="G44" s="82">
        <f>E44*F44</f>
        <v>4.5</v>
      </c>
      <c r="H44" s="38"/>
      <c r="I44" s="39">
        <f>G44*0.0775</f>
        <v>0.34875</v>
      </c>
      <c r="J44" s="39"/>
      <c r="K44" s="40"/>
      <c r="L44" s="40"/>
      <c r="M44" s="40"/>
      <c r="N44" s="105"/>
    </row>
    <row r="45" spans="1:14" ht="15">
      <c r="A45" s="32">
        <v>3</v>
      </c>
      <c r="B45" s="44" t="s">
        <v>31</v>
      </c>
      <c r="C45" s="45" t="s">
        <v>32</v>
      </c>
      <c r="D45" s="35">
        <v>5</v>
      </c>
      <c r="E45" s="36">
        <f>D45*0.9</f>
        <v>4.5</v>
      </c>
      <c r="F45" s="37">
        <v>1</v>
      </c>
      <c r="G45" s="82">
        <f>E45*F45</f>
        <v>4.5</v>
      </c>
      <c r="H45" s="38">
        <f>SUM(G43:G45)</f>
        <v>13.5</v>
      </c>
      <c r="I45" s="39">
        <f>G45*0.0775</f>
        <v>0.34875</v>
      </c>
      <c r="J45" s="39">
        <f>SUM(I43:I45)</f>
        <v>1.0462500000000001</v>
      </c>
      <c r="K45" s="99">
        <f>H45+J45</f>
        <v>14.54625</v>
      </c>
      <c r="L45" s="111">
        <f>K45*728.78/585.24</f>
        <v>18.113963630305516</v>
      </c>
      <c r="M45" s="40"/>
      <c r="N45" s="105"/>
    </row>
    <row r="46" spans="1:14" ht="12.75">
      <c r="A46" s="60"/>
      <c r="B46" s="61" t="s">
        <v>4</v>
      </c>
      <c r="C46" s="30" t="s">
        <v>75</v>
      </c>
      <c r="D46" s="25"/>
      <c r="E46" s="25"/>
      <c r="F46" s="21"/>
      <c r="G46" s="62"/>
      <c r="H46" s="119"/>
      <c r="I46" s="40"/>
      <c r="J46" s="40"/>
      <c r="K46" s="40"/>
      <c r="L46" s="35"/>
      <c r="M46" s="35"/>
      <c r="N46" s="25"/>
    </row>
    <row r="47" spans="1:14" ht="12.75">
      <c r="A47" s="60"/>
      <c r="B47" s="61" t="s">
        <v>45</v>
      </c>
      <c r="C47" s="30" t="s">
        <v>68</v>
      </c>
      <c r="D47" s="25"/>
      <c r="E47" s="25"/>
      <c r="F47" s="21"/>
      <c r="G47" s="62"/>
      <c r="H47" s="119"/>
      <c r="I47" s="40"/>
      <c r="J47" s="40"/>
      <c r="K47" s="40"/>
      <c r="L47" s="35"/>
      <c r="M47" s="35"/>
      <c r="N47" s="25"/>
    </row>
    <row r="48" spans="1:14" ht="12.75">
      <c r="A48" s="32">
        <v>1</v>
      </c>
      <c r="B48" s="33" t="s">
        <v>27</v>
      </c>
      <c r="C48" s="34" t="s">
        <v>28</v>
      </c>
      <c r="D48" s="35">
        <v>5</v>
      </c>
      <c r="E48" s="36">
        <f>D48*0.9</f>
        <v>4.5</v>
      </c>
      <c r="F48" s="37">
        <v>1</v>
      </c>
      <c r="G48" s="82">
        <f>E48*F48</f>
        <v>4.5</v>
      </c>
      <c r="H48" s="38"/>
      <c r="I48" s="39">
        <f>G48*0.0775</f>
        <v>0.34875</v>
      </c>
      <c r="J48" s="39"/>
      <c r="K48" s="40"/>
      <c r="L48" s="40"/>
      <c r="M48" s="40"/>
      <c r="N48" s="105"/>
    </row>
    <row r="49" spans="1:14" ht="12.75">
      <c r="A49" s="41">
        <v>2</v>
      </c>
      <c r="B49" s="42" t="s">
        <v>29</v>
      </c>
      <c r="C49" s="43" t="s">
        <v>30</v>
      </c>
      <c r="D49" s="35">
        <v>5</v>
      </c>
      <c r="E49" s="36">
        <f>D49*0.9</f>
        <v>4.5</v>
      </c>
      <c r="F49" s="37">
        <v>1</v>
      </c>
      <c r="G49" s="82">
        <f>E49*F49</f>
        <v>4.5</v>
      </c>
      <c r="H49" s="38"/>
      <c r="I49" s="39">
        <f>G49*0.0775</f>
        <v>0.34875</v>
      </c>
      <c r="J49" s="39"/>
      <c r="K49" s="40"/>
      <c r="L49" s="40"/>
      <c r="M49" s="40"/>
      <c r="N49" s="105"/>
    </row>
    <row r="50" spans="1:14" ht="12.75">
      <c r="A50" s="32">
        <v>3</v>
      </c>
      <c r="B50" s="44" t="s">
        <v>31</v>
      </c>
      <c r="C50" s="45" t="s">
        <v>32</v>
      </c>
      <c r="D50" s="35">
        <v>5</v>
      </c>
      <c r="E50" s="36">
        <f>D50*0.9</f>
        <v>4.5</v>
      </c>
      <c r="F50" s="37">
        <v>1</v>
      </c>
      <c r="G50" s="82">
        <f>E50*F50</f>
        <v>4.5</v>
      </c>
      <c r="H50" s="38"/>
      <c r="I50" s="39">
        <f>G50*0.0775</f>
        <v>0.34875</v>
      </c>
      <c r="J50" s="39"/>
      <c r="K50" s="40"/>
      <c r="L50" s="40"/>
      <c r="M50" s="40"/>
      <c r="N50" s="105"/>
    </row>
    <row r="51" spans="1:14" ht="15">
      <c r="A51" s="41">
        <v>4</v>
      </c>
      <c r="B51" s="75" t="s">
        <v>59</v>
      </c>
      <c r="C51" s="45" t="s">
        <v>47</v>
      </c>
      <c r="D51" s="35">
        <v>5</v>
      </c>
      <c r="E51" s="36">
        <f>D51*0.9</f>
        <v>4.5</v>
      </c>
      <c r="F51" s="37">
        <v>1</v>
      </c>
      <c r="G51" s="82">
        <f>E51*F51</f>
        <v>4.5</v>
      </c>
      <c r="H51" s="38">
        <f>SUM(G48:G51)</f>
        <v>18</v>
      </c>
      <c r="I51" s="39">
        <f>G51*0.0775</f>
        <v>0.34875</v>
      </c>
      <c r="J51" s="39">
        <f>SUM(I48:I51)</f>
        <v>1.395</v>
      </c>
      <c r="K51" s="99">
        <f>H51+J51</f>
        <v>19.395</v>
      </c>
      <c r="L51" s="111">
        <f>K51*728.78/585.24</f>
        <v>24.15195150707402</v>
      </c>
      <c r="M51" s="40"/>
      <c r="N51" s="105"/>
    </row>
    <row r="52" spans="1:14" ht="12.75">
      <c r="A52" s="60"/>
      <c r="B52" s="61" t="s">
        <v>4</v>
      </c>
      <c r="C52" s="30" t="s">
        <v>50</v>
      </c>
      <c r="D52" s="25"/>
      <c r="E52" s="25"/>
      <c r="F52" s="21"/>
      <c r="G52" s="62"/>
      <c r="H52" s="119"/>
      <c r="I52" s="40"/>
      <c r="J52" s="40"/>
      <c r="K52" s="40"/>
      <c r="L52" s="35"/>
      <c r="M52" s="35"/>
      <c r="N52" s="25"/>
    </row>
    <row r="53" spans="1:14" ht="12.75">
      <c r="A53" s="60"/>
      <c r="B53" s="61" t="s">
        <v>45</v>
      </c>
      <c r="C53" s="30" t="s">
        <v>51</v>
      </c>
      <c r="D53" s="25"/>
      <c r="E53" s="25"/>
      <c r="F53" s="21"/>
      <c r="G53" s="62"/>
      <c r="H53" s="119"/>
      <c r="I53" s="40"/>
      <c r="J53" s="40"/>
      <c r="K53" s="40"/>
      <c r="L53" s="35"/>
      <c r="M53" s="35"/>
      <c r="N53" s="25"/>
    </row>
    <row r="54" spans="1:14" ht="12.75">
      <c r="A54" s="32">
        <v>1</v>
      </c>
      <c r="B54" s="33" t="s">
        <v>27</v>
      </c>
      <c r="C54" s="34" t="s">
        <v>28</v>
      </c>
      <c r="D54" s="35">
        <v>5</v>
      </c>
      <c r="E54" s="36">
        <f>D54*0.9</f>
        <v>4.5</v>
      </c>
      <c r="F54" s="37">
        <v>1</v>
      </c>
      <c r="G54" s="82">
        <f>E54*F54</f>
        <v>4.5</v>
      </c>
      <c r="H54" s="38"/>
      <c r="I54" s="39">
        <f>G54*0.0775</f>
        <v>0.34875</v>
      </c>
      <c r="J54" s="39"/>
      <c r="K54" s="40"/>
      <c r="L54" s="40"/>
      <c r="M54" s="40"/>
      <c r="N54" s="105"/>
    </row>
    <row r="55" spans="1:14" ht="12.75">
      <c r="A55" s="41">
        <v>2</v>
      </c>
      <c r="B55" s="42" t="s">
        <v>29</v>
      </c>
      <c r="C55" s="43" t="s">
        <v>30</v>
      </c>
      <c r="D55" s="35">
        <v>5</v>
      </c>
      <c r="E55" s="36">
        <f>D55*0.9</f>
        <v>4.5</v>
      </c>
      <c r="F55" s="37">
        <v>1</v>
      </c>
      <c r="G55" s="82">
        <f>E55*F55</f>
        <v>4.5</v>
      </c>
      <c r="H55" s="38"/>
      <c r="I55" s="39">
        <f>G55*0.0775</f>
        <v>0.34875</v>
      </c>
      <c r="J55" s="39"/>
      <c r="K55" s="40"/>
      <c r="L55" s="40"/>
      <c r="M55" s="40"/>
      <c r="N55" s="105"/>
    </row>
    <row r="56" spans="1:14" ht="15">
      <c r="A56" s="32">
        <v>3</v>
      </c>
      <c r="B56" s="44" t="s">
        <v>31</v>
      </c>
      <c r="C56" s="45" t="s">
        <v>32</v>
      </c>
      <c r="D56" s="35">
        <v>5</v>
      </c>
      <c r="E56" s="36">
        <f>D56*0.9</f>
        <v>4.5</v>
      </c>
      <c r="F56" s="37">
        <v>1</v>
      </c>
      <c r="G56" s="82">
        <f>E56*F56</f>
        <v>4.5</v>
      </c>
      <c r="H56" s="38">
        <f>SUM(G54:G56)</f>
        <v>13.5</v>
      </c>
      <c r="I56" s="39">
        <f>G56*0.0775</f>
        <v>0.34875</v>
      </c>
      <c r="J56" s="39">
        <f>SUM(I54:I56)</f>
        <v>1.0462500000000001</v>
      </c>
      <c r="K56" s="99">
        <f>H56+J56</f>
        <v>14.54625</v>
      </c>
      <c r="L56" s="106">
        <f>K56*728.78/585.24</f>
        <v>18.113963630305516</v>
      </c>
      <c r="M56" s="40"/>
      <c r="N56" s="105"/>
    </row>
    <row r="57" spans="1:14" s="3" customFormat="1" ht="12" customHeight="1">
      <c r="A57" s="102"/>
      <c r="B57" s="68" t="s">
        <v>4</v>
      </c>
      <c r="C57" s="69" t="s">
        <v>57</v>
      </c>
      <c r="D57" s="70"/>
      <c r="E57" s="70"/>
      <c r="F57" s="71"/>
      <c r="G57" s="87"/>
      <c r="H57" s="116"/>
      <c r="I57" s="27"/>
      <c r="J57" s="27"/>
      <c r="K57" s="27"/>
      <c r="L57" s="27"/>
      <c r="M57" s="27"/>
      <c r="N57" s="27"/>
    </row>
    <row r="58" spans="1:14" s="3" customFormat="1" ht="12" customHeight="1">
      <c r="A58" s="102"/>
      <c r="B58" s="68" t="s">
        <v>6</v>
      </c>
      <c r="C58" s="69" t="s">
        <v>58</v>
      </c>
      <c r="D58" s="72" t="s">
        <v>37</v>
      </c>
      <c r="E58" s="73"/>
      <c r="F58" s="71"/>
      <c r="G58" s="87"/>
      <c r="H58" s="116"/>
      <c r="I58" s="27"/>
      <c r="J58" s="27"/>
      <c r="K58" s="27"/>
      <c r="L58" s="27"/>
      <c r="M58" s="27"/>
      <c r="N58" s="27"/>
    </row>
    <row r="59" spans="1:14" ht="15">
      <c r="A59" s="32"/>
      <c r="B59" s="44" t="s">
        <v>60</v>
      </c>
      <c r="C59" s="45" t="s">
        <v>61</v>
      </c>
      <c r="D59" s="35">
        <v>7</v>
      </c>
      <c r="E59" s="36">
        <f>D59*0.9</f>
        <v>6.3</v>
      </c>
      <c r="F59" s="37">
        <v>2</v>
      </c>
      <c r="G59" s="82">
        <f>E59*F59</f>
        <v>12.6</v>
      </c>
      <c r="H59" s="38">
        <v>12.6</v>
      </c>
      <c r="I59" s="39">
        <f>G59*0.0775</f>
        <v>0.9764999999999999</v>
      </c>
      <c r="J59" s="39">
        <v>0.9764999999999999</v>
      </c>
      <c r="K59" s="99">
        <f>H59+J59</f>
        <v>13.5765</v>
      </c>
      <c r="L59" s="106">
        <f>K59*728.78/585.24</f>
        <v>16.90636605495181</v>
      </c>
      <c r="M59" s="40"/>
      <c r="N59" s="105"/>
    </row>
    <row r="60" spans="1:14" s="3" customFormat="1" ht="12" customHeight="1">
      <c r="A60" s="60"/>
      <c r="B60" s="66" t="s">
        <v>4</v>
      </c>
      <c r="C60" s="30" t="s">
        <v>62</v>
      </c>
      <c r="D60" s="76"/>
      <c r="E60" s="76"/>
      <c r="F60" s="76"/>
      <c r="G60" s="77"/>
      <c r="H60" s="60"/>
      <c r="I60" s="27"/>
      <c r="J60" s="27"/>
      <c r="K60" s="27"/>
      <c r="L60" s="35"/>
      <c r="M60" s="35"/>
      <c r="N60" s="25"/>
    </row>
    <row r="61" spans="1:14" s="3" customFormat="1" ht="12" customHeight="1">
      <c r="A61" s="60"/>
      <c r="B61" s="66" t="s">
        <v>45</v>
      </c>
      <c r="C61" s="78" t="s">
        <v>63</v>
      </c>
      <c r="D61" s="76"/>
      <c r="E61" s="76"/>
      <c r="F61" s="76"/>
      <c r="G61" s="77"/>
      <c r="H61" s="60"/>
      <c r="I61" s="27"/>
      <c r="J61" s="27"/>
      <c r="K61" s="27"/>
      <c r="L61" s="35"/>
      <c r="M61" s="35"/>
      <c r="N61" s="25"/>
    </row>
    <row r="62" spans="1:14" s="81" customFormat="1" ht="12" customHeight="1">
      <c r="A62" s="103"/>
      <c r="B62" s="80">
        <v>6704</v>
      </c>
      <c r="C62" s="98" t="s">
        <v>64</v>
      </c>
      <c r="D62" s="36">
        <v>32</v>
      </c>
      <c r="E62" s="36">
        <f>D62*0.9</f>
        <v>28.8</v>
      </c>
      <c r="F62" s="37">
        <v>1</v>
      </c>
      <c r="G62" s="82">
        <f>E62*F62</f>
        <v>28.8</v>
      </c>
      <c r="H62" s="38">
        <v>28.8</v>
      </c>
      <c r="I62" s="39">
        <f>G62*0.0775</f>
        <v>2.232</v>
      </c>
      <c r="J62" s="39">
        <v>2.232</v>
      </c>
      <c r="K62" s="99">
        <f>H62+J62</f>
        <v>31.032</v>
      </c>
      <c r="L62" s="111">
        <f>K62*728.78/585.24</f>
        <v>38.64312241131843</v>
      </c>
      <c r="M62" s="97"/>
      <c r="N62" s="25"/>
    </row>
    <row r="63" spans="1:14" s="67" customFormat="1" ht="12" customHeight="1">
      <c r="A63" s="104"/>
      <c r="B63" s="66" t="s">
        <v>4</v>
      </c>
      <c r="C63" s="20" t="s">
        <v>55</v>
      </c>
      <c r="D63" s="25"/>
      <c r="E63" s="25"/>
      <c r="F63" s="51"/>
      <c r="G63" s="62"/>
      <c r="H63" s="104"/>
      <c r="I63" s="65"/>
      <c r="J63" s="65"/>
      <c r="K63" s="65"/>
      <c r="L63" s="65"/>
      <c r="M63" s="65"/>
      <c r="N63" s="65"/>
    </row>
    <row r="64" spans="1:14" s="67" customFormat="1" ht="12" customHeight="1">
      <c r="A64" s="104"/>
      <c r="B64" s="66" t="s">
        <v>6</v>
      </c>
      <c r="C64" s="30" t="s">
        <v>56</v>
      </c>
      <c r="D64" s="25"/>
      <c r="E64" s="25"/>
      <c r="F64" s="51"/>
      <c r="G64" s="62"/>
      <c r="H64" s="104"/>
      <c r="I64" s="65"/>
      <c r="J64" s="65"/>
      <c r="K64" s="65"/>
      <c r="L64" s="65"/>
      <c r="M64" s="65"/>
      <c r="N64" s="65"/>
    </row>
    <row r="65" spans="1:14" s="81" customFormat="1" ht="12" customHeight="1">
      <c r="A65" s="103">
        <v>1</v>
      </c>
      <c r="B65" s="80" t="s">
        <v>76</v>
      </c>
      <c r="C65" s="98" t="s">
        <v>77</v>
      </c>
      <c r="D65" s="36">
        <v>3</v>
      </c>
      <c r="E65" s="36" t="s">
        <v>82</v>
      </c>
      <c r="F65" s="37">
        <v>1</v>
      </c>
      <c r="G65" s="103" t="s">
        <v>36</v>
      </c>
      <c r="H65" s="38"/>
      <c r="I65" s="39"/>
      <c r="J65" s="39"/>
      <c r="K65" s="99"/>
      <c r="L65" s="65"/>
      <c r="M65" s="82">
        <v>5</v>
      </c>
      <c r="N65" s="25"/>
    </row>
    <row r="66" spans="1:14" s="81" customFormat="1" ht="12" customHeight="1">
      <c r="A66" s="103">
        <v>2</v>
      </c>
      <c r="B66" s="80" t="s">
        <v>78</v>
      </c>
      <c r="C66" s="98" t="s">
        <v>79</v>
      </c>
      <c r="D66" s="36">
        <v>3</v>
      </c>
      <c r="E66" s="36" t="s">
        <v>82</v>
      </c>
      <c r="F66" s="37">
        <v>1</v>
      </c>
      <c r="G66" s="103" t="s">
        <v>36</v>
      </c>
      <c r="H66" s="38"/>
      <c r="I66" s="39"/>
      <c r="J66" s="39"/>
      <c r="K66" s="99"/>
      <c r="L66" s="65"/>
      <c r="M66" s="82">
        <v>5</v>
      </c>
      <c r="N66" s="25"/>
    </row>
    <row r="67" spans="1:14" s="81" customFormat="1" ht="12" customHeight="1">
      <c r="A67" s="103">
        <v>3</v>
      </c>
      <c r="B67" s="80" t="s">
        <v>80</v>
      </c>
      <c r="C67" s="98" t="s">
        <v>81</v>
      </c>
      <c r="D67" s="36">
        <v>3</v>
      </c>
      <c r="E67" s="36" t="s">
        <v>82</v>
      </c>
      <c r="F67" s="37">
        <v>1</v>
      </c>
      <c r="G67" s="103" t="s">
        <v>36</v>
      </c>
      <c r="H67" s="38"/>
      <c r="I67" s="39"/>
      <c r="L67" s="65"/>
      <c r="M67" s="82">
        <v>5</v>
      </c>
      <c r="N67" s="25"/>
    </row>
    <row r="68" spans="1:14" ht="15">
      <c r="A68" s="41">
        <v>4</v>
      </c>
      <c r="B68" s="75" t="s">
        <v>59</v>
      </c>
      <c r="C68" s="45" t="s">
        <v>47</v>
      </c>
      <c r="D68" s="35">
        <v>5</v>
      </c>
      <c r="E68" s="36">
        <f>D68*0.9</f>
        <v>4.5</v>
      </c>
      <c r="F68" s="37">
        <v>1</v>
      </c>
      <c r="G68" s="82">
        <f>E68*F68</f>
        <v>4.5</v>
      </c>
      <c r="H68" s="38">
        <v>4.5</v>
      </c>
      <c r="I68" s="39">
        <f>G68*0.0775</f>
        <v>0.34875</v>
      </c>
      <c r="J68" s="39">
        <v>0.34875</v>
      </c>
      <c r="K68" s="99">
        <f>H68+J68</f>
        <v>4.84875</v>
      </c>
      <c r="L68" s="99">
        <f>K68*728.78/585.24</f>
        <v>6.037987876768505</v>
      </c>
      <c r="M68" s="38">
        <f>SUM(M65:M67)</f>
        <v>15</v>
      </c>
      <c r="N68" s="106">
        <f>SUM(L68:M68)</f>
        <v>21.037987876768504</v>
      </c>
    </row>
    <row r="69" spans="1:14" s="67" customFormat="1" ht="12" customHeight="1">
      <c r="A69" s="104"/>
      <c r="B69" s="66" t="s">
        <v>4</v>
      </c>
      <c r="C69" s="30" t="s">
        <v>72</v>
      </c>
      <c r="D69" s="25"/>
      <c r="E69" s="25"/>
      <c r="F69" s="110" t="s">
        <v>37</v>
      </c>
      <c r="G69" s="62"/>
      <c r="H69" s="104"/>
      <c r="I69" s="65"/>
      <c r="J69" s="65"/>
      <c r="K69" s="65"/>
      <c r="L69" s="65"/>
      <c r="M69" s="65"/>
      <c r="N69" s="65"/>
    </row>
    <row r="70" spans="1:14" s="67" customFormat="1" ht="12" customHeight="1">
      <c r="A70" s="104"/>
      <c r="B70" s="66" t="s">
        <v>6</v>
      </c>
      <c r="C70" s="30" t="s">
        <v>71</v>
      </c>
      <c r="D70" s="25"/>
      <c r="E70" s="25"/>
      <c r="F70" s="51"/>
      <c r="G70" s="62"/>
      <c r="H70" s="104"/>
      <c r="I70" s="65"/>
      <c r="J70" s="65"/>
      <c r="K70" s="65"/>
      <c r="L70" s="65"/>
      <c r="M70" s="65"/>
      <c r="N70" s="65"/>
    </row>
    <row r="71" spans="1:14" ht="12" customHeight="1">
      <c r="A71" s="32">
        <v>1</v>
      </c>
      <c r="B71" s="33" t="s">
        <v>27</v>
      </c>
      <c r="C71" s="34" t="s">
        <v>28</v>
      </c>
      <c r="D71" s="35">
        <v>5</v>
      </c>
      <c r="E71" s="36">
        <f>D71*0.9</f>
        <v>4.5</v>
      </c>
      <c r="F71" s="37">
        <v>1</v>
      </c>
      <c r="G71" s="82">
        <f>E71*F71</f>
        <v>4.5</v>
      </c>
      <c r="H71" s="38"/>
      <c r="I71" s="39">
        <f>G71*0.0775</f>
        <v>0.34875</v>
      </c>
      <c r="J71" s="39"/>
      <c r="K71" s="40"/>
      <c r="L71" s="40"/>
      <c r="M71" s="40"/>
      <c r="N71" s="105"/>
    </row>
    <row r="72" spans="1:14" ht="12" customHeight="1">
      <c r="A72" s="41">
        <v>2</v>
      </c>
      <c r="B72" s="42" t="s">
        <v>29</v>
      </c>
      <c r="C72" s="43" t="s">
        <v>30</v>
      </c>
      <c r="D72" s="35">
        <v>5</v>
      </c>
      <c r="E72" s="36">
        <f>D72*0.9</f>
        <v>4.5</v>
      </c>
      <c r="F72" s="37">
        <v>1</v>
      </c>
      <c r="G72" s="82">
        <f>E72*F72</f>
        <v>4.5</v>
      </c>
      <c r="H72" s="38"/>
      <c r="I72" s="39">
        <f>G72*0.0775</f>
        <v>0.34875</v>
      </c>
      <c r="J72" s="39"/>
      <c r="K72" s="40"/>
      <c r="L72" s="40"/>
      <c r="M72" s="40"/>
      <c r="N72" s="105"/>
    </row>
    <row r="73" spans="1:14" ht="12" customHeight="1">
      <c r="A73" s="32">
        <v>3</v>
      </c>
      <c r="B73" s="44" t="s">
        <v>31</v>
      </c>
      <c r="C73" s="45" t="s">
        <v>32</v>
      </c>
      <c r="D73" s="35">
        <v>5</v>
      </c>
      <c r="E73" s="36">
        <f>D73*0.9</f>
        <v>4.5</v>
      </c>
      <c r="F73" s="37">
        <v>1</v>
      </c>
      <c r="G73" s="82">
        <f>E73*F73</f>
        <v>4.5</v>
      </c>
      <c r="H73" s="38">
        <f>SUM(G71:G73)</f>
        <v>13.5</v>
      </c>
      <c r="I73" s="39">
        <f>G73*0.0775</f>
        <v>0.34875</v>
      </c>
      <c r="J73" s="39">
        <f>SUM(I71:I73)</f>
        <v>1.0462500000000001</v>
      </c>
      <c r="K73" s="99">
        <f>H73+J73</f>
        <v>14.54625</v>
      </c>
      <c r="L73" s="106">
        <f>K73*728.78/585.24</f>
        <v>18.113963630305516</v>
      </c>
      <c r="M73" s="40"/>
      <c r="N73" s="105"/>
    </row>
    <row r="74" spans="1:14" s="67" customFormat="1" ht="12" customHeight="1">
      <c r="A74" s="104"/>
      <c r="B74" s="66" t="s">
        <v>4</v>
      </c>
      <c r="C74" s="30" t="s">
        <v>83</v>
      </c>
      <c r="D74" s="25"/>
      <c r="E74" s="25"/>
      <c r="F74" s="110" t="s">
        <v>37</v>
      </c>
      <c r="G74" s="62"/>
      <c r="H74" s="104"/>
      <c r="I74" s="65"/>
      <c r="J74" s="65"/>
      <c r="K74" s="65"/>
      <c r="L74" s="65"/>
      <c r="M74" s="65"/>
      <c r="N74" s="65"/>
    </row>
    <row r="75" spans="1:14" s="67" customFormat="1" ht="12" customHeight="1">
      <c r="A75" s="104"/>
      <c r="B75" s="66" t="s">
        <v>6</v>
      </c>
      <c r="C75" s="30" t="s">
        <v>84</v>
      </c>
      <c r="D75" s="25"/>
      <c r="E75" s="25"/>
      <c r="F75" s="51"/>
      <c r="G75" s="62"/>
      <c r="H75" s="104"/>
      <c r="I75" s="65"/>
      <c r="J75" s="65"/>
      <c r="K75" s="65"/>
      <c r="L75" s="65"/>
      <c r="M75" s="65"/>
      <c r="N75" s="65"/>
    </row>
    <row r="76" spans="1:14" ht="12" customHeight="1">
      <c r="A76" s="32">
        <v>1</v>
      </c>
      <c r="B76" s="33" t="s">
        <v>27</v>
      </c>
      <c r="C76" s="34" t="s">
        <v>28</v>
      </c>
      <c r="D76" s="35">
        <v>5</v>
      </c>
      <c r="E76" s="36">
        <f>D76*0.9</f>
        <v>4.5</v>
      </c>
      <c r="F76" s="37">
        <v>1</v>
      </c>
      <c r="G76" s="82">
        <f>E76*F76</f>
        <v>4.5</v>
      </c>
      <c r="H76" s="38"/>
      <c r="I76" s="39">
        <f>G76*0.0775</f>
        <v>0.34875</v>
      </c>
      <c r="J76" s="39"/>
      <c r="K76" s="40"/>
      <c r="L76" s="40"/>
      <c r="M76" s="40"/>
      <c r="N76" s="105"/>
    </row>
    <row r="77" spans="1:14" ht="12" customHeight="1">
      <c r="A77" s="41">
        <v>2</v>
      </c>
      <c r="B77" s="42" t="s">
        <v>29</v>
      </c>
      <c r="C77" s="43" t="s">
        <v>30</v>
      </c>
      <c r="D77" s="35">
        <v>5</v>
      </c>
      <c r="E77" s="36">
        <f>D77*0.9</f>
        <v>4.5</v>
      </c>
      <c r="F77" s="37">
        <v>1</v>
      </c>
      <c r="G77" s="82">
        <f>E77*F77</f>
        <v>4.5</v>
      </c>
      <c r="H77" s="38"/>
      <c r="I77" s="39">
        <f>G77*0.0775</f>
        <v>0.34875</v>
      </c>
      <c r="J77" s="39"/>
      <c r="K77" s="40"/>
      <c r="L77" s="40"/>
      <c r="M77" s="40"/>
      <c r="N77" s="105"/>
    </row>
    <row r="78" spans="1:14" ht="12" customHeight="1">
      <c r="A78" s="32">
        <v>3</v>
      </c>
      <c r="B78" s="44" t="s">
        <v>31</v>
      </c>
      <c r="C78" s="45" t="s">
        <v>32</v>
      </c>
      <c r="D78" s="35">
        <v>5</v>
      </c>
      <c r="E78" s="36">
        <f>D78*0.9</f>
        <v>4.5</v>
      </c>
      <c r="F78" s="37">
        <v>1</v>
      </c>
      <c r="G78" s="82">
        <f>E78*F78</f>
        <v>4.5</v>
      </c>
      <c r="H78" s="38">
        <f>SUM(G76:G78)</f>
        <v>13.5</v>
      </c>
      <c r="I78" s="39">
        <f>G78*0.0775</f>
        <v>0.34875</v>
      </c>
      <c r="J78" s="39">
        <f>SUM(I76:I78)</f>
        <v>1.0462500000000001</v>
      </c>
      <c r="K78" s="99">
        <f>H78+J78</f>
        <v>14.54625</v>
      </c>
      <c r="L78" s="106">
        <f>K78*728.78/585.24</f>
        <v>18.113963630305516</v>
      </c>
      <c r="M78" s="40"/>
      <c r="N78" s="105"/>
    </row>
    <row r="79" spans="1:14" s="67" customFormat="1" ht="12" customHeight="1">
      <c r="A79" s="65"/>
      <c r="B79" s="66" t="s">
        <v>4</v>
      </c>
      <c r="C79" s="30" t="s">
        <v>85</v>
      </c>
      <c r="D79" s="25"/>
      <c r="E79" s="25"/>
      <c r="F79" s="112"/>
      <c r="G79" s="21"/>
      <c r="H79" s="104"/>
      <c r="I79" s="65"/>
      <c r="J79" s="65"/>
      <c r="K79" s="65"/>
      <c r="L79" s="65"/>
      <c r="M79" s="65"/>
      <c r="N79" s="65"/>
    </row>
    <row r="80" spans="1:14" s="67" customFormat="1" ht="12" customHeight="1">
      <c r="A80" s="65"/>
      <c r="B80" s="66" t="s">
        <v>6</v>
      </c>
      <c r="C80" s="30" t="s">
        <v>86</v>
      </c>
      <c r="D80" s="25"/>
      <c r="E80" s="25"/>
      <c r="F80" s="112"/>
      <c r="G80" s="21"/>
      <c r="H80" s="104"/>
      <c r="I80" s="65"/>
      <c r="J80" s="65"/>
      <c r="K80" s="65"/>
      <c r="L80" s="65"/>
      <c r="M80" s="65"/>
      <c r="N80" s="65"/>
    </row>
    <row r="81" spans="1:14" s="13" customFormat="1" ht="15">
      <c r="A81" s="51">
        <v>1</v>
      </c>
      <c r="B81" s="53" t="s">
        <v>66</v>
      </c>
      <c r="C81" s="64" t="s">
        <v>65</v>
      </c>
      <c r="D81" s="35">
        <v>3.5</v>
      </c>
      <c r="E81" s="36">
        <f>D81*0.9</f>
        <v>3.15</v>
      </c>
      <c r="F81" s="113">
        <v>2</v>
      </c>
      <c r="G81" s="82">
        <f>E81*F81</f>
        <v>6.3</v>
      </c>
      <c r="H81" s="120">
        <v>6.3</v>
      </c>
      <c r="I81" s="39">
        <f>G81*0.0775</f>
        <v>0.48824999999999996</v>
      </c>
      <c r="J81" s="39">
        <f>SUM(I81:I81)</f>
        <v>0.48824999999999996</v>
      </c>
      <c r="K81" s="99">
        <f>H81+J81</f>
        <v>6.78825</v>
      </c>
      <c r="L81" s="111">
        <f>K81*728.78/585.24</f>
        <v>8.453183027475905</v>
      </c>
      <c r="M81" s="114"/>
      <c r="N81" s="114"/>
    </row>
    <row r="82" spans="1:14" ht="12" customHeight="1">
      <c r="A82" s="41"/>
      <c r="B82" s="21" t="s">
        <v>4</v>
      </c>
      <c r="C82" s="20" t="s">
        <v>91</v>
      </c>
      <c r="D82" s="35"/>
      <c r="E82" s="36"/>
      <c r="F82" s="46"/>
      <c r="G82" s="38"/>
      <c r="H82" s="37"/>
      <c r="I82" s="39"/>
      <c r="J82" s="79"/>
      <c r="K82" s="79"/>
      <c r="L82" s="79"/>
      <c r="M82" s="79"/>
      <c r="N82" s="105"/>
    </row>
    <row r="83" spans="1:14" ht="12" customHeight="1">
      <c r="A83" s="41"/>
      <c r="B83" s="21" t="s">
        <v>89</v>
      </c>
      <c r="C83" s="20" t="s">
        <v>90</v>
      </c>
      <c r="D83" s="35"/>
      <c r="E83" s="36"/>
      <c r="F83" s="46"/>
      <c r="G83" s="38"/>
      <c r="H83" s="37"/>
      <c r="I83" s="39"/>
      <c r="J83" s="79"/>
      <c r="K83" s="79"/>
      <c r="L83" s="79"/>
      <c r="M83" s="79"/>
      <c r="N83" s="105"/>
    </row>
    <row r="84" spans="1:14" ht="12" customHeight="1">
      <c r="A84" s="41">
        <v>1</v>
      </c>
      <c r="B84" s="129" t="s">
        <v>88</v>
      </c>
      <c r="C84" s="130" t="s">
        <v>15</v>
      </c>
      <c r="D84" s="35">
        <v>7</v>
      </c>
      <c r="E84" s="36" t="s">
        <v>92</v>
      </c>
      <c r="F84" s="46" t="s">
        <v>37</v>
      </c>
      <c r="G84" s="135" t="s">
        <v>37</v>
      </c>
      <c r="H84" s="37"/>
      <c r="I84" s="39" t="s">
        <v>37</v>
      </c>
      <c r="J84" s="79"/>
      <c r="K84" s="79"/>
      <c r="L84" s="79"/>
      <c r="M84" s="136">
        <v>10.5</v>
      </c>
      <c r="N84" s="105"/>
    </row>
    <row r="85" spans="1:14" ht="12" customHeight="1">
      <c r="A85" s="41">
        <v>2</v>
      </c>
      <c r="B85" s="41" t="s">
        <v>29</v>
      </c>
      <c r="C85" s="131" t="s">
        <v>30</v>
      </c>
      <c r="D85" s="132">
        <v>5</v>
      </c>
      <c r="E85" s="36">
        <v>4.5</v>
      </c>
      <c r="F85" s="46">
        <v>1</v>
      </c>
      <c r="G85" s="38">
        <v>4.5</v>
      </c>
      <c r="H85" s="37"/>
      <c r="I85" s="39">
        <f>(G85*0.0775)</f>
        <v>0.34875</v>
      </c>
      <c r="J85" s="79"/>
      <c r="K85" s="79"/>
      <c r="L85" s="79"/>
      <c r="M85" s="79"/>
      <c r="N85" s="105"/>
    </row>
    <row r="86" spans="1:14" ht="12" customHeight="1">
      <c r="A86" s="41">
        <v>3</v>
      </c>
      <c r="B86" s="41" t="s">
        <v>27</v>
      </c>
      <c r="C86" s="131" t="s">
        <v>28</v>
      </c>
      <c r="D86" s="132">
        <v>5</v>
      </c>
      <c r="E86" s="36">
        <v>4.5</v>
      </c>
      <c r="F86" s="46">
        <v>1</v>
      </c>
      <c r="G86" s="38">
        <v>4.5</v>
      </c>
      <c r="H86" s="37"/>
      <c r="I86" s="39">
        <f>(G86*0.0775)</f>
        <v>0.34875</v>
      </c>
      <c r="J86" s="79"/>
      <c r="K86" s="79"/>
      <c r="L86" s="79"/>
      <c r="M86" s="79"/>
      <c r="N86" s="105"/>
    </row>
    <row r="87" spans="1:14" ht="12" customHeight="1">
      <c r="A87" s="41">
        <v>4</v>
      </c>
      <c r="B87" s="41" t="s">
        <v>31</v>
      </c>
      <c r="C87" s="131" t="s">
        <v>32</v>
      </c>
      <c r="D87" s="132">
        <v>5</v>
      </c>
      <c r="E87" s="36">
        <v>4.5</v>
      </c>
      <c r="F87" s="46">
        <v>1</v>
      </c>
      <c r="G87" s="38">
        <v>4.5</v>
      </c>
      <c r="H87" s="38">
        <f>SUM(G84:G87)</f>
        <v>13.5</v>
      </c>
      <c r="I87" s="39">
        <f>(G87*0.0775)</f>
        <v>0.34875</v>
      </c>
      <c r="J87" s="133">
        <f>SUM(I84:I87)</f>
        <v>1.0462500000000001</v>
      </c>
      <c r="K87" s="133">
        <f>(H87+J87)</f>
        <v>14.54625</v>
      </c>
      <c r="L87" s="138">
        <f>K87*728.78/585.24</f>
        <v>18.113963630305516</v>
      </c>
      <c r="M87" s="136">
        <v>10.5</v>
      </c>
      <c r="N87" s="137">
        <f>SUM(L87:M88)</f>
        <v>28.613963630305516</v>
      </c>
    </row>
    <row r="88" spans="1:14" s="3" customFormat="1" ht="12" customHeight="1">
      <c r="A88" s="60"/>
      <c r="B88" s="28" t="s">
        <v>37</v>
      </c>
      <c r="C88" s="31" t="s">
        <v>43</v>
      </c>
      <c r="D88" s="25"/>
      <c r="E88" s="25"/>
      <c r="F88" s="21"/>
      <c r="G88" s="83"/>
      <c r="H88" s="21"/>
      <c r="I88" s="27"/>
      <c r="J88" s="27"/>
      <c r="K88" s="27"/>
      <c r="L88" s="27"/>
      <c r="M88" s="27"/>
      <c r="N88" s="27"/>
    </row>
    <row r="89" spans="1:14" ht="12" customHeight="1">
      <c r="A89" s="32">
        <v>1</v>
      </c>
      <c r="B89" s="33" t="s">
        <v>27</v>
      </c>
      <c r="C89" s="34" t="s">
        <v>28</v>
      </c>
      <c r="D89" s="35">
        <v>5</v>
      </c>
      <c r="E89" s="36">
        <f>D89*0.9</f>
        <v>4.5</v>
      </c>
      <c r="F89" s="37">
        <v>5</v>
      </c>
      <c r="G89" s="82">
        <f>E89*F89</f>
        <v>22.5</v>
      </c>
      <c r="H89" s="38"/>
      <c r="I89" s="39">
        <f>G89*0.0775</f>
        <v>1.74375</v>
      </c>
      <c r="J89" s="39"/>
      <c r="K89" s="40"/>
      <c r="L89" s="40"/>
      <c r="M89" s="40"/>
      <c r="N89" s="105"/>
    </row>
    <row r="90" spans="1:14" ht="12" customHeight="1">
      <c r="A90" s="41">
        <v>2</v>
      </c>
      <c r="B90" s="42" t="s">
        <v>29</v>
      </c>
      <c r="C90" s="43" t="s">
        <v>30</v>
      </c>
      <c r="D90" s="35">
        <v>5</v>
      </c>
      <c r="E90" s="36">
        <f aca="true" t="shared" si="0" ref="E90:E96">D90*0.9</f>
        <v>4.5</v>
      </c>
      <c r="F90" s="37">
        <v>2</v>
      </c>
      <c r="G90" s="82">
        <f aca="true" t="shared" si="1" ref="G90:G96">E90*F90</f>
        <v>9</v>
      </c>
      <c r="H90" s="38"/>
      <c r="I90" s="39">
        <f aca="true" t="shared" si="2" ref="I90:I96">G90*0.0775</f>
        <v>0.6975</v>
      </c>
      <c r="J90" s="39"/>
      <c r="K90" s="40"/>
      <c r="L90" s="40"/>
      <c r="M90" s="40"/>
      <c r="N90" s="105"/>
    </row>
    <row r="91" spans="1:14" ht="12" customHeight="1">
      <c r="A91" s="32">
        <v>3</v>
      </c>
      <c r="B91" s="44" t="s">
        <v>31</v>
      </c>
      <c r="C91" s="45" t="s">
        <v>32</v>
      </c>
      <c r="D91" s="35">
        <v>5</v>
      </c>
      <c r="E91" s="36">
        <f t="shared" si="0"/>
        <v>4.5</v>
      </c>
      <c r="F91" s="37">
        <v>2</v>
      </c>
      <c r="G91" s="82">
        <f t="shared" si="1"/>
        <v>9</v>
      </c>
      <c r="H91" s="38"/>
      <c r="I91" s="39">
        <f t="shared" si="2"/>
        <v>0.6975</v>
      </c>
      <c r="J91" s="39"/>
      <c r="K91" s="40"/>
      <c r="L91" s="40"/>
      <c r="M91" s="40"/>
      <c r="N91" s="105"/>
    </row>
    <row r="92" spans="1:14" s="49" customFormat="1" ht="12" customHeight="1">
      <c r="A92" s="41">
        <v>4</v>
      </c>
      <c r="B92" s="46">
        <v>531</v>
      </c>
      <c r="C92" s="47" t="s">
        <v>33</v>
      </c>
      <c r="D92" s="36">
        <v>2</v>
      </c>
      <c r="E92" s="36">
        <f t="shared" si="0"/>
        <v>1.8</v>
      </c>
      <c r="F92" s="46">
        <v>8</v>
      </c>
      <c r="G92" s="82">
        <f t="shared" si="1"/>
        <v>14.4</v>
      </c>
      <c r="H92" s="38"/>
      <c r="I92" s="39">
        <f t="shared" si="2"/>
        <v>1.116</v>
      </c>
      <c r="J92" s="39"/>
      <c r="K92" s="48"/>
      <c r="L92" s="48"/>
      <c r="M92" s="48"/>
      <c r="N92" s="105"/>
    </row>
    <row r="93" spans="1:14" s="49" customFormat="1" ht="12" customHeight="1">
      <c r="A93" s="32">
        <v>5</v>
      </c>
      <c r="B93" s="46">
        <v>532</v>
      </c>
      <c r="C93" s="47" t="s">
        <v>34</v>
      </c>
      <c r="D93" s="36">
        <v>2</v>
      </c>
      <c r="E93" s="36">
        <f t="shared" si="0"/>
        <v>1.8</v>
      </c>
      <c r="F93" s="46">
        <v>4</v>
      </c>
      <c r="G93" s="82">
        <f t="shared" si="1"/>
        <v>7.2</v>
      </c>
      <c r="H93" s="38"/>
      <c r="I93" s="39">
        <f t="shared" si="2"/>
        <v>0.558</v>
      </c>
      <c r="J93" s="39"/>
      <c r="K93" s="48"/>
      <c r="L93" s="48"/>
      <c r="M93" s="48"/>
      <c r="N93" s="105"/>
    </row>
    <row r="94" spans="1:14" ht="12" customHeight="1">
      <c r="A94" s="41">
        <v>6</v>
      </c>
      <c r="B94" s="53" t="s">
        <v>53</v>
      </c>
      <c r="C94" s="64" t="s">
        <v>52</v>
      </c>
      <c r="D94" s="35">
        <v>35</v>
      </c>
      <c r="E94" s="36">
        <f t="shared" si="0"/>
        <v>31.5</v>
      </c>
      <c r="F94" s="46">
        <v>1</v>
      </c>
      <c r="G94" s="82">
        <f t="shared" si="1"/>
        <v>31.5</v>
      </c>
      <c r="H94" s="117"/>
      <c r="I94" s="39">
        <f t="shared" si="2"/>
        <v>2.44125</v>
      </c>
      <c r="J94" s="39"/>
      <c r="K94" s="79"/>
      <c r="L94" s="95"/>
      <c r="M94" s="79"/>
      <c r="N94" s="105"/>
    </row>
    <row r="95" spans="1:14" ht="12" customHeight="1">
      <c r="A95" s="32">
        <v>7</v>
      </c>
      <c r="B95" s="53" t="s">
        <v>67</v>
      </c>
      <c r="C95" s="64" t="s">
        <v>54</v>
      </c>
      <c r="D95" s="35">
        <v>5</v>
      </c>
      <c r="E95" s="36">
        <f t="shared" si="0"/>
        <v>4.5</v>
      </c>
      <c r="F95" s="46">
        <v>21</v>
      </c>
      <c r="G95" s="38">
        <f t="shared" si="1"/>
        <v>94.5</v>
      </c>
      <c r="H95" s="117"/>
      <c r="I95" s="39">
        <f t="shared" si="2"/>
        <v>7.3237499999999995</v>
      </c>
      <c r="J95" s="39"/>
      <c r="K95" s="79"/>
      <c r="L95" s="95"/>
      <c r="M95" s="79"/>
      <c r="N95" s="105"/>
    </row>
    <row r="96" spans="1:14" ht="12" customHeight="1">
      <c r="A96" s="41">
        <v>8</v>
      </c>
      <c r="B96" s="123" t="s">
        <v>66</v>
      </c>
      <c r="C96" s="124" t="s">
        <v>65</v>
      </c>
      <c r="D96" s="125">
        <v>3.5</v>
      </c>
      <c r="E96" s="126">
        <f t="shared" si="0"/>
        <v>3.15</v>
      </c>
      <c r="F96" s="127">
        <v>3</v>
      </c>
      <c r="G96" s="128">
        <f t="shared" si="1"/>
        <v>9.45</v>
      </c>
      <c r="H96" s="128">
        <f>SUM(G89:G96)</f>
        <v>197.54999999999998</v>
      </c>
      <c r="I96" s="39">
        <f t="shared" si="2"/>
        <v>0.7323749999999999</v>
      </c>
      <c r="J96" s="133">
        <f>SUM(I89:I96)</f>
        <v>15.310124999999998</v>
      </c>
      <c r="K96" s="133">
        <f>(H96+J96)</f>
        <v>212.86012499999998</v>
      </c>
      <c r="L96" s="134">
        <f>(K96*728.78/585.24)</f>
        <v>265.06766779013736</v>
      </c>
      <c r="M96" s="79"/>
      <c r="N96" s="105"/>
    </row>
    <row r="97" spans="1:14" ht="12" customHeight="1">
      <c r="A97" s="41"/>
      <c r="B97" s="121"/>
      <c r="C97" s="122"/>
      <c r="D97" s="125"/>
      <c r="E97" s="126"/>
      <c r="F97" s="127"/>
      <c r="G97" s="128"/>
      <c r="H97" s="128"/>
      <c r="I97" s="39"/>
      <c r="J97" s="79"/>
      <c r="K97" s="79"/>
      <c r="L97" s="79"/>
      <c r="M97" s="79"/>
      <c r="N97" s="105"/>
    </row>
    <row r="98" spans="8:13" ht="12.75">
      <c r="H98" s="38"/>
      <c r="I98" s="79"/>
      <c r="J98" s="39"/>
      <c r="K98" s="99"/>
      <c r="L98" s="99"/>
      <c r="M98" s="115"/>
    </row>
    <row r="99" spans="7:12" ht="12.75">
      <c r="G99" s="79">
        <f>SUM(G2:G97)</f>
        <v>543.1500000000001</v>
      </c>
      <c r="H99" s="37">
        <f>SUM(H2:H97)</f>
        <v>543.15</v>
      </c>
      <c r="I99" s="108">
        <f>SUM(I2:I97)</f>
        <v>42.09412499999998</v>
      </c>
      <c r="J99" s="108">
        <f>SUM(J2:J97)</f>
        <v>42.094125</v>
      </c>
      <c r="K99" s="108">
        <f>SUM(H99:I99)</f>
        <v>585.2441249999999</v>
      </c>
      <c r="L99" s="108">
        <f>SUM(L2:L97)</f>
        <v>728.7851367259586</v>
      </c>
    </row>
  </sheetData>
  <sheetProtection selectLockedCells="1" selectUnlockedCells="1"/>
  <hyperlinks>
    <hyperlink ref="C16" r:id="rId1" display="http://www.toastmasters.org/MainMenuCategories/Shop/ManualsBooksVideosCDs_1/MANUALSBOOKSVIDEOSCDs/TheAdvancedLeadershipProgram/HIGHPERFORMANCELEADERSHIP478.aspx"/>
  </hyperlinks>
  <printOptions horizontalCentered="1"/>
  <pageMargins left="0" right="0" top="0.984027777777778" bottom="0" header="0.511805555555556" footer="0.5"/>
  <pageSetup horizontalDpi="300" verticalDpi="300" orientation="landscape" paperSize="9" scale="85" r:id="rId2"/>
  <headerFooter alignWithMargins="0">
    <oddFooter>&amp;L&amp;D</oddFooter>
  </headerFooter>
  <rowBreaks count="2" manualBreakCount="2">
    <brk id="29" max="13" man="1"/>
    <brk id="5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2011-09-01T06:45:01Z</cp:lastPrinted>
  <dcterms:created xsi:type="dcterms:W3CDTF">2006-02-25T13:48:34Z</dcterms:created>
  <dcterms:modified xsi:type="dcterms:W3CDTF">2011-11-09T10:36:24Z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