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'Sheet1'!$A$1:$P$93</definedName>
  </definedNames>
  <calcPr fullCalcOnLoad="1"/>
</workbook>
</file>

<file path=xl/sharedStrings.xml><?xml version="1.0" encoding="utf-8"?>
<sst xmlns="http://schemas.openxmlformats.org/spreadsheetml/2006/main" count="182" uniqueCount="128">
  <si>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</si>
  <si>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</si>
  <si>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</si>
  <si>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</si>
  <si>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</si>
  <si>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</si>
  <si>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</si>
  <si>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</si>
  <si>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</si>
  <si>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</si>
  <si>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Olam Toastmasters Club</t>
  </si>
  <si>
    <t>Lisa Khoo</t>
  </si>
  <si>
    <t>lisa.khoo@olamnet.com</t>
  </si>
  <si>
    <t>TMCS</t>
  </si>
  <si>
    <t>Membership Pin  (full colour)</t>
  </si>
  <si>
    <t>Lean Siew Hong</t>
  </si>
  <si>
    <t xml:space="preserve"> </t>
  </si>
  <si>
    <t>Div L</t>
  </si>
  <si>
    <t>lean.siewhong@gmail.com</t>
  </si>
  <si>
    <t>Certificate Holder</t>
  </si>
  <si>
    <t>393IB</t>
  </si>
  <si>
    <t>The Icebreaker Ribbons (Set of 10)</t>
  </si>
  <si>
    <t>Competent Communicator Manuals</t>
  </si>
  <si>
    <t>Gavel</t>
  </si>
  <si>
    <t>Bishan TMC</t>
  </si>
  <si>
    <t>Peter Lee</t>
  </si>
  <si>
    <t>peterleecg@singnet.com.sg</t>
  </si>
  <si>
    <t>394ACB</t>
  </si>
  <si>
    <t>Advanced Communicator Bronze Ribbon</t>
  </si>
  <si>
    <t>394ACS</t>
  </si>
  <si>
    <t>Advanced Communicator Silver Ribbon</t>
  </si>
  <si>
    <t>394ACG</t>
  </si>
  <si>
    <t>Advanced Communicator Gold Ribbon</t>
  </si>
  <si>
    <t>1115C</t>
  </si>
  <si>
    <t>Braddell Heights II Toastmasters Club</t>
  </si>
  <si>
    <t>Leela Kalwani</t>
  </si>
  <si>
    <t>coolina.7511@gmail.com</t>
  </si>
  <si>
    <t>8157 5100</t>
  </si>
  <si>
    <t>407B</t>
  </si>
  <si>
    <t>P2, Organize Your Speech</t>
  </si>
  <si>
    <t>407C</t>
  </si>
  <si>
    <t>P3, Get To The Point</t>
  </si>
  <si>
    <t>407D</t>
  </si>
  <si>
    <t>P4, How To Say It</t>
  </si>
  <si>
    <t>407G</t>
  </si>
  <si>
    <t>P7, Research Your Topic</t>
  </si>
  <si>
    <t>High Performance Leadership</t>
  </si>
  <si>
    <t>Poh Kim Siong</t>
  </si>
  <si>
    <t>Chua Chu Kang CC Mandarin Toastmasters Club</t>
  </si>
  <si>
    <t>1163P</t>
  </si>
  <si>
    <t>701A</t>
  </si>
  <si>
    <t>701B</t>
  </si>
  <si>
    <t>6860A</t>
  </si>
  <si>
    <t>pohks@singnet.com.sg</t>
  </si>
  <si>
    <t xml:space="preserve">Interpersonal Communication: Team Member ManualItem </t>
  </si>
  <si>
    <t xml:space="preserve">Core Values Coin (Pack of 5) </t>
  </si>
  <si>
    <t xml:space="preserve">Interpersonal Communication: Team Leader ManualItem </t>
  </si>
  <si>
    <t>Cassandra Ang</t>
  </si>
  <si>
    <t>Division V</t>
  </si>
  <si>
    <t>cassandra@seadpl.com</t>
  </si>
  <si>
    <t>393BTT</t>
  </si>
  <si>
    <t>Club President Pin</t>
  </si>
  <si>
    <t>Club Past President Pin</t>
  </si>
  <si>
    <t xml:space="preserve">Membership Pin (Silver) </t>
  </si>
  <si>
    <t xml:space="preserve">Mentor Pin </t>
  </si>
  <si>
    <t xml:space="preserve">Outstanding Member Pin  </t>
  </si>
  <si>
    <t xml:space="preserve">Persuasive Speaking - Simplified Chinese </t>
  </si>
  <si>
    <t xml:space="preserve">The Entertaining Speaker - Simplified Chinese </t>
  </si>
  <si>
    <t>CS226I</t>
  </si>
  <si>
    <t>CS226A</t>
  </si>
  <si>
    <t xml:space="preserve">Toastmasters Club banner with customisation              Line 1: Area V1
Line 2: 
Line 3:  District 80
Line 4:  Singapore
</t>
  </si>
  <si>
    <t xml:space="preserve">Toastmasters Club banner with customisation              Line 1: Area V2
Line 2: 
Line 3:  District 80
Line 4:  Singapore
</t>
  </si>
  <si>
    <t xml:space="preserve">Toastmasters Club banner with customisation              Line 1: Area V3
Line 2:  
Line 3:  District 80
Line 4:  Singapore
</t>
  </si>
  <si>
    <t xml:space="preserve">Toastmasters Club banner with customisation              Line 1: Area V4
Line 2:  
Line 3:  District 80
Line 4:  Singapore
</t>
  </si>
  <si>
    <t xml:space="preserve">Toastmasters Club banner with customisation              Line 1: Area V5
Line 2: 
Line 3:  District 80
Line 4:  Singapore
</t>
  </si>
  <si>
    <t>The Entertaining Speaker - Simplified Chinese</t>
  </si>
  <si>
    <t>CS226B</t>
  </si>
  <si>
    <t>Speaking to Inform - Simplified Chinese</t>
  </si>
  <si>
    <t>CS226G</t>
  </si>
  <si>
    <t>The Professional Speaker - Simplified Chinese</t>
  </si>
  <si>
    <t>393BS</t>
  </si>
  <si>
    <t>Best Speaker Ribbon Set (Set of 10)</t>
  </si>
  <si>
    <t>393BE</t>
  </si>
  <si>
    <t>Best Evaluator Ribbon Set (Set of 10)</t>
  </si>
  <si>
    <t>Best Table Topic Ribbon Set (Set of 10) </t>
  </si>
  <si>
    <t>393CC</t>
  </si>
  <si>
    <t>CC Ribbon Set (set of 10)</t>
  </si>
  <si>
    <t>1555L</t>
  </si>
  <si>
    <t>Competent Leadership  (Set of 4 books)</t>
  </si>
  <si>
    <t>S$8.00</t>
  </si>
  <si>
    <t>393HALFCC</t>
  </si>
  <si>
    <t>Half CC Ribbon (set of 10)</t>
  </si>
  <si>
    <t>Chong Pang Toastmasters Club</t>
  </si>
  <si>
    <t>Kok Yee Keong</t>
  </si>
  <si>
    <t>kokyeekeong@hotmail.com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</si>
  <si>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</si>
  <si>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</si>
  <si>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</si>
  <si>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</si>
  <si>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</si>
  <si>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</si>
  <si>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t>Totol S$</t>
  </si>
  <si>
    <t xml:space="preserve">US$1564.01/ S$2242.91 exchange rate </t>
  </si>
  <si>
    <t xml:space="preserve">Toastmasters Club banner with customisation              Line 1: Area B4
Line 2: 
Line 3:  District 80
Line 4:  Singapore
</t>
  </si>
  <si>
    <t>Area B4</t>
  </si>
  <si>
    <t>Foo Kok Jin</t>
  </si>
  <si>
    <t>fkokjin@gmail.com</t>
  </si>
  <si>
    <t>CS1555L</t>
  </si>
  <si>
    <t>Competent Leadership - Simplified Chinese</t>
  </si>
  <si>
    <t>GST+ Ins+ Handling from DHL $223.99 ($157.05 + $66.94)</t>
  </si>
  <si>
    <t>Apportion Shipping Charges $234.26</t>
  </si>
  <si>
    <t>Stock</t>
  </si>
  <si>
    <t xml:space="preserve">5801Z </t>
  </si>
  <si>
    <t>Club Officer Pin Set</t>
  </si>
  <si>
    <t>1916A</t>
  </si>
  <si>
    <t>Gavel Paperweight</t>
  </si>
  <si>
    <t>Outstanding Member Pin</t>
  </si>
  <si>
    <t>S$9.60</t>
  </si>
  <si>
    <t>S$7.60</t>
  </si>
  <si>
    <t>stock</t>
  </si>
  <si>
    <t>S$90.00</t>
  </si>
  <si>
    <t>S$19.20</t>
  </si>
  <si>
    <t>S$15.20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</si>
  <si>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</si>
  <si>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</si>
  <si>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Anna Maad</t>
  </si>
  <si>
    <t>azavirukhina@gmail.com</t>
  </si>
  <si>
    <t>S$44.00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</si>
</sst>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\ ;&quot;$&quot;\(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3" fillId="0" borderId="12" xfId="53" applyFill="1" applyBorder="1" applyAlignment="1" applyProtection="1">
      <alignment horizontal="left" vertical="top" wrapText="1"/>
      <protection/>
    </xf>
    <xf numFmtId="164" fontId="0" fillId="33" borderId="10" xfId="0" applyNumberFormat="1" applyFont="1" applyFill="1" applyBorder="1" applyAlignment="1">
      <alignment horizontal="right" vertical="top" wrapText="1"/>
    </xf>
    <xf numFmtId="0" fontId="0" fillId="0" borderId="11" xfId="57" applyFont="1" applyBorder="1" applyAlignment="1">
      <alignment horizontal="center" vertical="top" wrapText="1"/>
      <protection/>
    </xf>
    <xf numFmtId="0" fontId="1" fillId="0" borderId="13" xfId="57" applyFont="1" applyBorder="1" applyAlignment="1">
      <alignment horizontal="left" vertical="top"/>
      <protection/>
    </xf>
    <xf numFmtId="0" fontId="1" fillId="0" borderId="12" xfId="57" applyFont="1" applyFill="1" applyBorder="1" applyAlignment="1">
      <alignment horizontal="left" vertical="top" wrapText="1"/>
      <protection/>
    </xf>
    <xf numFmtId="164" fontId="1" fillId="0" borderId="10" xfId="57" applyNumberFormat="1" applyFont="1" applyFill="1" applyBorder="1" applyAlignment="1">
      <alignment horizontal="right" vertical="top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8" fontId="0" fillId="0" borderId="10" xfId="0" applyNumberFormat="1" applyBorder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3" fillId="0" borderId="10" xfId="53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0" fontId="1" fillId="0" borderId="10" xfId="57" applyFont="1" applyBorder="1" applyAlignment="1">
      <alignment vertical="top" wrapText="1"/>
      <protection/>
    </xf>
    <xf numFmtId="164" fontId="0" fillId="0" borderId="10" xfId="0" applyNumberForma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45" fillId="33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164" fontId="1" fillId="33" borderId="1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164" fontId="1" fillId="1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44" fontId="27" fillId="0" borderId="0" xfId="44" applyFont="1" applyAlignment="1">
      <alignment vertical="top"/>
    </xf>
    <xf numFmtId="0" fontId="1" fillId="0" borderId="0" xfId="0" applyFont="1" applyAlignment="1">
      <alignment/>
    </xf>
    <xf numFmtId="0" fontId="0" fillId="0" borderId="0" xfId="0" applyFill="1" applyAlignment="1">
      <alignment vertical="top"/>
    </xf>
    <xf numFmtId="44" fontId="27" fillId="0" borderId="0" xfId="44" applyFont="1" applyFill="1" applyAlignment="1">
      <alignment vertical="top"/>
    </xf>
    <xf numFmtId="0" fontId="7" fillId="0" borderId="14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44" fontId="1" fillId="0" borderId="0" xfId="44" applyFont="1" applyFill="1" applyAlignment="1">
      <alignment vertical="top" wrapText="1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a.khoo@olamnet.com" TargetMode="External" /><Relationship Id="rId2" Type="http://schemas.openxmlformats.org/officeDocument/2006/relationships/hyperlink" Target="mailto:lisa.khoo@olamnet.com" TargetMode="External" /><Relationship Id="rId3" Type="http://schemas.openxmlformats.org/officeDocument/2006/relationships/hyperlink" Target="mailto:coolina.7511@gmail.com" TargetMode="External" /><Relationship Id="rId4" Type="http://schemas.openxmlformats.org/officeDocument/2006/relationships/hyperlink" Target="mailto:pohks@singnet.com.sg" TargetMode="External" /><Relationship Id="rId5" Type="http://schemas.openxmlformats.org/officeDocument/2006/relationships/hyperlink" Target="mailto:fkokjin@g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zoomScalePageLayoutView="0" workbookViewId="0" topLeftCell="A34">
      <selection activeCell="Q56" sqref="Q56"/>
    </sheetView>
  </sheetViews>
  <sheetFormatPr defaultColWidth="9.140625" defaultRowHeight="12.75"/>
  <cols>
    <col min="1" max="1" width="7.8515625" style="10" customWidth="1"/>
    <col min="2" max="2" width="16.421875" style="10" customWidth="1"/>
    <col min="3" max="3" width="45.421875" style="4" customWidth="1"/>
    <col min="4" max="5" width="8.421875" style="8" customWidth="1"/>
    <col min="6" max="6" width="5.140625" style="10" customWidth="1"/>
    <col min="7" max="7" width="9.140625" style="8" customWidth="1"/>
    <col min="8" max="12" width="9.140625" style="34" customWidth="1"/>
    <col min="13" max="13" width="10.57421875" style="34" customWidth="1"/>
    <col min="14" max="14" width="10.28125" style="34" customWidth="1"/>
    <col min="15" max="15" width="9.140625" style="65" customWidth="1"/>
    <col min="16" max="16384" width="9.140625" style="34" customWidth="1"/>
  </cols>
  <sheetData>
    <row r="1" spans="1:15" s="49" customFormat="1" ht="71.25" customHeight="1">
      <c r="A1" s="44" t="s">
        <v>4</v>
      </c>
      <c r="B1" s="45" t="s">
        <v>0</v>
      </c>
      <c r="C1" s="45" t="s">
        <v>1</v>
      </c>
      <c r="D1" s="45" t="s">
        <v>95</v>
      </c>
      <c r="E1" s="46" t="s">
        <v>96</v>
      </c>
      <c r="F1" s="45" t="s">
        <v>2</v>
      </c>
      <c r="G1" s="47" t="s">
        <v>3</v>
      </c>
      <c r="H1" s="47" t="s">
        <v>97</v>
      </c>
      <c r="I1" s="47" t="s">
        <v>98</v>
      </c>
      <c r="J1" s="47" t="s">
        <v>99</v>
      </c>
      <c r="K1" s="47" t="s">
        <v>110</v>
      </c>
      <c r="L1" s="47" t="s">
        <v>100</v>
      </c>
      <c r="M1" s="47" t="s">
        <v>102</v>
      </c>
      <c r="N1" s="48" t="s">
        <v>109</v>
      </c>
      <c r="O1" s="48" t="s">
        <v>101</v>
      </c>
    </row>
    <row r="2" spans="1:15" s="54" customFormat="1" ht="12" customHeight="1">
      <c r="A2" s="53"/>
      <c r="B2" s="16" t="s">
        <v>7</v>
      </c>
      <c r="C2" s="15" t="s">
        <v>10</v>
      </c>
      <c r="D2" s="12"/>
      <c r="E2" s="12"/>
      <c r="F2" s="13"/>
      <c r="G2" s="14"/>
      <c r="H2" s="53"/>
      <c r="I2" s="53"/>
      <c r="J2" s="53"/>
      <c r="K2" s="53"/>
      <c r="L2" s="53"/>
      <c r="M2" s="53"/>
      <c r="N2" s="53"/>
      <c r="O2" s="53"/>
    </row>
    <row r="3" spans="1:15" s="54" customFormat="1" ht="12" customHeight="1">
      <c r="A3" s="53"/>
      <c r="B3" s="16" t="s">
        <v>8</v>
      </c>
      <c r="C3" s="15" t="s">
        <v>11</v>
      </c>
      <c r="D3" s="12"/>
      <c r="E3" s="12"/>
      <c r="F3" s="13"/>
      <c r="G3" s="14"/>
      <c r="H3" s="53"/>
      <c r="I3" s="53"/>
      <c r="J3" s="53"/>
      <c r="K3" s="53"/>
      <c r="L3" s="53"/>
      <c r="M3" s="53"/>
      <c r="N3" s="53"/>
      <c r="O3" s="53"/>
    </row>
    <row r="4" spans="1:15" s="54" customFormat="1" ht="12" customHeight="1">
      <c r="A4" s="53"/>
      <c r="B4" s="16" t="s">
        <v>5</v>
      </c>
      <c r="C4" s="17" t="s">
        <v>12</v>
      </c>
      <c r="D4" s="12"/>
      <c r="E4" s="12"/>
      <c r="F4" s="13"/>
      <c r="G4" s="14"/>
      <c r="H4" s="53"/>
      <c r="I4" s="53"/>
      <c r="J4" s="53"/>
      <c r="K4" s="53"/>
      <c r="L4" s="53"/>
      <c r="M4" s="53"/>
      <c r="N4" s="53"/>
      <c r="O4" s="53"/>
    </row>
    <row r="5" spans="1:15" s="54" customFormat="1" ht="12" customHeight="1">
      <c r="A5" s="53"/>
      <c r="B5" s="16" t="s">
        <v>6</v>
      </c>
      <c r="C5" s="15">
        <v>98171987</v>
      </c>
      <c r="D5" s="12"/>
      <c r="E5" s="12"/>
      <c r="F5" s="13"/>
      <c r="G5" s="14"/>
      <c r="H5" s="53"/>
      <c r="I5" s="53"/>
      <c r="J5" s="53"/>
      <c r="K5" s="53"/>
      <c r="L5" s="53"/>
      <c r="M5" s="53"/>
      <c r="N5" s="53"/>
      <c r="O5" s="53"/>
    </row>
    <row r="6" spans="1:15" s="3" customFormat="1" ht="12" customHeight="1">
      <c r="A6" s="11">
        <v>1</v>
      </c>
      <c r="B6" s="9">
        <v>1555</v>
      </c>
      <c r="C6" s="1" t="s">
        <v>22</v>
      </c>
      <c r="D6" s="5">
        <v>28</v>
      </c>
      <c r="E6" s="5">
        <f>D6*0.9</f>
        <v>25.2</v>
      </c>
      <c r="F6" s="9">
        <v>2</v>
      </c>
      <c r="G6" s="18">
        <f>D6*F6</f>
        <v>56</v>
      </c>
      <c r="H6" s="18">
        <v>56</v>
      </c>
      <c r="I6" s="55">
        <f>E6*F6</f>
        <v>50.4</v>
      </c>
      <c r="J6" s="55">
        <v>50.4</v>
      </c>
      <c r="K6" s="56">
        <f>J6*234.26/1881.8</f>
        <v>6.274154532894038</v>
      </c>
      <c r="L6" s="56">
        <f>SUM(J6:K6)</f>
        <v>56.674154532894036</v>
      </c>
      <c r="M6" s="56">
        <f>L6*2242.91/1564.01</f>
        <v>81.27507365258109</v>
      </c>
      <c r="N6" s="56">
        <f>M6*223.99/3034.59</f>
        <v>5.999098312273367</v>
      </c>
      <c r="O6" s="66">
        <f>SUM(M6:N6)</f>
        <v>87.27417196485445</v>
      </c>
    </row>
    <row r="7" spans="1:15" s="54" customFormat="1" ht="12" customHeight="1">
      <c r="A7" s="53"/>
      <c r="B7" s="16" t="s">
        <v>7</v>
      </c>
      <c r="C7" s="15" t="s">
        <v>13</v>
      </c>
      <c r="D7" s="12"/>
      <c r="E7" s="12"/>
      <c r="F7" s="13"/>
      <c r="G7" s="14"/>
      <c r="H7" s="53"/>
      <c r="I7" s="53"/>
      <c r="J7" s="53"/>
      <c r="K7" s="53"/>
      <c r="L7" s="53"/>
      <c r="M7" s="53"/>
      <c r="N7" s="53"/>
      <c r="O7" s="53"/>
    </row>
    <row r="8" spans="1:15" s="54" customFormat="1" ht="12" customHeight="1">
      <c r="A8" s="53"/>
      <c r="B8" s="16" t="s">
        <v>8</v>
      </c>
      <c r="C8" s="15" t="s">
        <v>125</v>
      </c>
      <c r="D8" s="12"/>
      <c r="E8" s="12"/>
      <c r="F8" s="13"/>
      <c r="G8" s="14"/>
      <c r="H8" s="53"/>
      <c r="I8" s="53"/>
      <c r="J8" s="53"/>
      <c r="K8" s="53"/>
      <c r="L8" s="53"/>
      <c r="M8" s="53"/>
      <c r="N8" s="53"/>
      <c r="O8" s="53"/>
    </row>
    <row r="9" spans="1:15" s="54" customFormat="1" ht="12" customHeight="1">
      <c r="A9" s="53"/>
      <c r="B9" s="16" t="s">
        <v>5</v>
      </c>
      <c r="C9" s="17" t="s">
        <v>126</v>
      </c>
      <c r="D9" s="12"/>
      <c r="E9" s="12"/>
      <c r="F9" s="13"/>
      <c r="G9" s="14"/>
      <c r="H9" s="53"/>
      <c r="I9" s="53"/>
      <c r="J9" s="53"/>
      <c r="K9" s="57"/>
      <c r="L9" s="57"/>
      <c r="M9" s="53"/>
      <c r="N9" s="53"/>
      <c r="O9" s="53"/>
    </row>
    <row r="10" spans="1:15" s="54" customFormat="1" ht="12" customHeight="1">
      <c r="A10" s="53"/>
      <c r="B10" s="16" t="s">
        <v>6</v>
      </c>
      <c r="C10" s="15">
        <v>83229202</v>
      </c>
      <c r="D10" s="12"/>
      <c r="E10" s="12"/>
      <c r="F10" s="13"/>
      <c r="G10" s="14"/>
      <c r="H10" s="53"/>
      <c r="I10" s="53"/>
      <c r="J10" s="53"/>
      <c r="K10" s="53"/>
      <c r="L10" s="53"/>
      <c r="M10" s="53"/>
      <c r="N10" s="53"/>
      <c r="O10" s="53"/>
    </row>
    <row r="11" spans="1:15" s="3" customFormat="1" ht="12" customHeight="1">
      <c r="A11" s="11">
        <v>1</v>
      </c>
      <c r="B11" s="9">
        <v>5757</v>
      </c>
      <c r="C11" s="1" t="s">
        <v>14</v>
      </c>
      <c r="D11" s="5">
        <v>6.25</v>
      </c>
      <c r="E11" s="5">
        <f>D11*0.9</f>
        <v>5.625</v>
      </c>
      <c r="F11" s="9">
        <v>100</v>
      </c>
      <c r="G11" s="18">
        <f>D11*F11</f>
        <v>625</v>
      </c>
      <c r="H11" s="18">
        <v>625</v>
      </c>
      <c r="I11" s="55">
        <v>563</v>
      </c>
      <c r="J11" s="55">
        <v>563</v>
      </c>
      <c r="K11" s="56">
        <f>J11*234.26/1881.8</f>
        <v>70.08628972260603</v>
      </c>
      <c r="L11" s="56">
        <f>SUM(J11:K11)</f>
        <v>633.086289722606</v>
      </c>
      <c r="M11" s="56">
        <f>L11*2242.91/1564.01</f>
        <v>907.8941759206975</v>
      </c>
      <c r="N11" s="56">
        <f>M11*223.99/3034.59</f>
        <v>67.01373709940289</v>
      </c>
      <c r="O11" s="66">
        <f>SUM(M11:N11)</f>
        <v>974.9079130201004</v>
      </c>
    </row>
    <row r="12" spans="1:15" ht="12.75">
      <c r="A12" s="19" t="s">
        <v>16</v>
      </c>
      <c r="B12" s="20" t="s">
        <v>7</v>
      </c>
      <c r="C12" s="21" t="s">
        <v>17</v>
      </c>
      <c r="D12" s="22"/>
      <c r="E12" s="22"/>
      <c r="F12" s="22"/>
      <c r="G12" s="23"/>
      <c r="H12" s="52"/>
      <c r="I12" s="52"/>
      <c r="J12" s="52"/>
      <c r="K12" s="52"/>
      <c r="L12" s="52"/>
      <c r="M12" s="52"/>
      <c r="N12" s="52"/>
      <c r="O12" s="62"/>
    </row>
    <row r="13" spans="1:15" ht="12.75">
      <c r="A13" s="58"/>
      <c r="B13" s="20" t="s">
        <v>8</v>
      </c>
      <c r="C13" s="21" t="s">
        <v>15</v>
      </c>
      <c r="D13" s="22"/>
      <c r="E13" s="22"/>
      <c r="F13" s="22"/>
      <c r="G13" s="23"/>
      <c r="H13" s="52"/>
      <c r="I13" s="52"/>
      <c r="J13" s="52"/>
      <c r="K13" s="52"/>
      <c r="L13" s="52"/>
      <c r="M13" s="52"/>
      <c r="N13" s="52"/>
      <c r="O13" s="62"/>
    </row>
    <row r="14" spans="1:15" ht="12.75">
      <c r="A14" s="58"/>
      <c r="B14" s="20" t="s">
        <v>5</v>
      </c>
      <c r="C14" s="17" t="s">
        <v>18</v>
      </c>
      <c r="D14" s="22"/>
      <c r="E14" s="22"/>
      <c r="F14" s="22"/>
      <c r="G14" s="23"/>
      <c r="H14" s="52"/>
      <c r="I14" s="52"/>
      <c r="J14" s="52"/>
      <c r="K14" s="52"/>
      <c r="L14" s="52"/>
      <c r="M14" s="52"/>
      <c r="N14" s="52"/>
      <c r="O14" s="62"/>
    </row>
    <row r="15" spans="1:15" ht="12.75">
      <c r="A15" s="58"/>
      <c r="B15" s="20" t="s">
        <v>6</v>
      </c>
      <c r="C15" s="21">
        <v>96792962</v>
      </c>
      <c r="D15" s="22"/>
      <c r="E15" s="22"/>
      <c r="F15" s="22"/>
      <c r="G15" s="23"/>
      <c r="H15" s="52"/>
      <c r="I15" s="52"/>
      <c r="J15" s="52"/>
      <c r="K15" s="52"/>
      <c r="L15" s="52"/>
      <c r="M15" s="52"/>
      <c r="N15" s="52"/>
      <c r="O15" s="62"/>
    </row>
    <row r="16" spans="1:15" s="3" customFormat="1" ht="12" customHeight="1">
      <c r="A16" s="11">
        <v>1</v>
      </c>
      <c r="B16" s="9">
        <v>605</v>
      </c>
      <c r="C16" s="1" t="s">
        <v>19</v>
      </c>
      <c r="D16" s="5">
        <v>2.5</v>
      </c>
      <c r="E16" s="5">
        <f>D16*0.9</f>
        <v>2.25</v>
      </c>
      <c r="F16" s="9">
        <v>15</v>
      </c>
      <c r="G16" s="18">
        <f>D16*F16</f>
        <v>37.5</v>
      </c>
      <c r="H16" s="51"/>
      <c r="I16" s="55">
        <f>E16*F16</f>
        <v>33.75</v>
      </c>
      <c r="J16" s="51"/>
      <c r="K16" s="51"/>
      <c r="L16" s="51"/>
      <c r="M16" s="51"/>
      <c r="N16" s="51"/>
      <c r="O16" s="62"/>
    </row>
    <row r="17" spans="1:15" s="3" customFormat="1" ht="12" customHeight="1">
      <c r="A17" s="11">
        <v>2</v>
      </c>
      <c r="B17" s="9" t="s">
        <v>60</v>
      </c>
      <c r="C17" s="1" t="s">
        <v>84</v>
      </c>
      <c r="D17" s="5">
        <v>5</v>
      </c>
      <c r="E17" s="5">
        <f>D17*0.9</f>
        <v>4.5</v>
      </c>
      <c r="F17" s="9">
        <v>23</v>
      </c>
      <c r="G17" s="5">
        <f>D17*F17</f>
        <v>115</v>
      </c>
      <c r="H17" s="51"/>
      <c r="I17" s="55">
        <f>E17*F17</f>
        <v>103.5</v>
      </c>
      <c r="J17" s="51"/>
      <c r="K17" s="51"/>
      <c r="L17" s="51"/>
      <c r="M17" s="51"/>
      <c r="N17" s="51"/>
      <c r="O17" s="62"/>
    </row>
    <row r="18" spans="1:15" s="3" customFormat="1" ht="12" customHeight="1">
      <c r="A18" s="11">
        <v>3</v>
      </c>
      <c r="B18" s="9" t="s">
        <v>69</v>
      </c>
      <c r="C18" s="1" t="s">
        <v>67</v>
      </c>
      <c r="D18" s="5">
        <v>6</v>
      </c>
      <c r="E18" s="5">
        <f>D18*0.9</f>
        <v>5.4</v>
      </c>
      <c r="F18" s="9">
        <v>5</v>
      </c>
      <c r="G18" s="5">
        <v>30</v>
      </c>
      <c r="H18" s="51"/>
      <c r="I18" s="55">
        <f>E18*F18</f>
        <v>27</v>
      </c>
      <c r="J18" s="51"/>
      <c r="K18" s="51"/>
      <c r="L18" s="51"/>
      <c r="M18" s="51"/>
      <c r="N18" s="51"/>
      <c r="O18" s="62"/>
    </row>
    <row r="19" spans="1:15" s="3" customFormat="1" ht="12" customHeight="1">
      <c r="A19" s="11">
        <v>4</v>
      </c>
      <c r="B19" s="9" t="s">
        <v>68</v>
      </c>
      <c r="C19" s="1" t="s">
        <v>66</v>
      </c>
      <c r="D19" s="5">
        <v>6</v>
      </c>
      <c r="E19" s="5">
        <f>D19*0.9</f>
        <v>5.4</v>
      </c>
      <c r="F19" s="9">
        <v>5</v>
      </c>
      <c r="G19" s="5">
        <v>30</v>
      </c>
      <c r="H19" s="56">
        <f>SUM(G16:G19)</f>
        <v>212.5</v>
      </c>
      <c r="I19" s="55">
        <f>E19*F19</f>
        <v>27</v>
      </c>
      <c r="J19" s="56">
        <f>SUM(I16:I19)</f>
        <v>191.25</v>
      </c>
      <c r="K19" s="56">
        <f>J19*234.26/1881.8</f>
        <v>23.808175682856838</v>
      </c>
      <c r="L19" s="56">
        <f>SUM(J19:K19)</f>
        <v>215.05817568285684</v>
      </c>
      <c r="M19" s="56">
        <f>L19*2242.91/1564.01</f>
        <v>308.4098776995265</v>
      </c>
      <c r="N19" s="56">
        <f>M19*223.99/3034.59</f>
        <v>22.764435559965904</v>
      </c>
      <c r="O19" s="66">
        <f>SUM(M19:N19)</f>
        <v>331.17431325949235</v>
      </c>
    </row>
    <row r="20" spans="1:15" s="3" customFormat="1" ht="12" customHeight="1">
      <c r="A20" s="53"/>
      <c r="B20" s="16" t="s">
        <v>7</v>
      </c>
      <c r="C20" s="15" t="s">
        <v>24</v>
      </c>
      <c r="D20" s="12"/>
      <c r="E20" s="12"/>
      <c r="F20" s="13"/>
      <c r="G20" s="14"/>
      <c r="H20" s="51"/>
      <c r="I20" s="51"/>
      <c r="J20" s="51"/>
      <c r="K20" s="51"/>
      <c r="L20" s="51"/>
      <c r="M20" s="51"/>
      <c r="N20" s="51"/>
      <c r="O20" s="62"/>
    </row>
    <row r="21" spans="1:15" s="3" customFormat="1" ht="12" customHeight="1">
      <c r="A21" s="53"/>
      <c r="B21" s="16" t="s">
        <v>8</v>
      </c>
      <c r="C21" s="15" t="s">
        <v>25</v>
      </c>
      <c r="D21" s="12"/>
      <c r="E21" s="12"/>
      <c r="F21" s="13"/>
      <c r="G21" s="14"/>
      <c r="H21" s="51"/>
      <c r="I21" s="51"/>
      <c r="J21" s="51"/>
      <c r="K21" s="51"/>
      <c r="L21" s="51"/>
      <c r="M21" s="51"/>
      <c r="N21" s="51"/>
      <c r="O21" s="62"/>
    </row>
    <row r="22" spans="1:15" s="3" customFormat="1" ht="12" customHeight="1">
      <c r="A22" s="53"/>
      <c r="B22" s="16" t="s">
        <v>5</v>
      </c>
      <c r="C22" s="15" t="s">
        <v>26</v>
      </c>
      <c r="D22" s="12"/>
      <c r="E22" s="12"/>
      <c r="F22" s="13"/>
      <c r="G22" s="14"/>
      <c r="H22" s="51"/>
      <c r="I22" s="51"/>
      <c r="J22" s="51"/>
      <c r="K22" s="51"/>
      <c r="L22" s="51"/>
      <c r="M22" s="51"/>
      <c r="N22" s="51"/>
      <c r="O22" s="62"/>
    </row>
    <row r="23" spans="1:15" s="3" customFormat="1" ht="12" customHeight="1">
      <c r="A23" s="53"/>
      <c r="B23" s="16" t="s">
        <v>6</v>
      </c>
      <c r="C23" s="15">
        <v>98222381</v>
      </c>
      <c r="D23" s="12"/>
      <c r="E23" s="12"/>
      <c r="F23" s="13"/>
      <c r="G23" s="14"/>
      <c r="H23" s="51"/>
      <c r="I23" s="51"/>
      <c r="J23" s="51"/>
      <c r="K23" s="51"/>
      <c r="L23" s="51"/>
      <c r="M23" s="51"/>
      <c r="N23" s="51"/>
      <c r="O23" s="62"/>
    </row>
    <row r="24" spans="1:16" s="2" customFormat="1" ht="12" customHeight="1">
      <c r="A24" s="11">
        <v>1</v>
      </c>
      <c r="B24" s="25" t="s">
        <v>114</v>
      </c>
      <c r="C24" s="26" t="s">
        <v>115</v>
      </c>
      <c r="D24" s="5">
        <v>7</v>
      </c>
      <c r="E24" s="68" t="s">
        <v>117</v>
      </c>
      <c r="F24" s="28">
        <v>2</v>
      </c>
      <c r="G24" s="69" t="s">
        <v>121</v>
      </c>
      <c r="H24" s="50"/>
      <c r="I24" s="50"/>
      <c r="J24" s="50"/>
      <c r="K24" s="50"/>
      <c r="L24" s="50"/>
      <c r="M24" s="50"/>
      <c r="N24" s="50"/>
      <c r="O24" s="67" t="s">
        <v>111</v>
      </c>
      <c r="P24" s="14">
        <v>19.2</v>
      </c>
    </row>
    <row r="25" spans="1:16" s="2" customFormat="1" ht="12" customHeight="1">
      <c r="A25" s="11">
        <v>2</v>
      </c>
      <c r="B25" s="25" t="s">
        <v>33</v>
      </c>
      <c r="C25" s="26" t="s">
        <v>116</v>
      </c>
      <c r="D25" s="5">
        <v>5.5</v>
      </c>
      <c r="E25" s="68" t="s">
        <v>118</v>
      </c>
      <c r="F25" s="28">
        <v>2</v>
      </c>
      <c r="G25" s="69" t="s">
        <v>122</v>
      </c>
      <c r="H25" s="50"/>
      <c r="I25" s="50"/>
      <c r="J25" s="50"/>
      <c r="K25" s="50"/>
      <c r="L25" s="50"/>
      <c r="M25" s="50"/>
      <c r="N25" s="50"/>
      <c r="O25" s="67" t="s">
        <v>111</v>
      </c>
      <c r="P25" s="14">
        <v>15.2</v>
      </c>
    </row>
    <row r="26" spans="1:16" ht="12.75">
      <c r="A26" s="11">
        <v>3</v>
      </c>
      <c r="B26" s="25" t="s">
        <v>27</v>
      </c>
      <c r="C26" s="26" t="s">
        <v>28</v>
      </c>
      <c r="D26" s="27">
        <v>0.6</v>
      </c>
      <c r="E26" s="5">
        <f>D26*0.9</f>
        <v>0.54</v>
      </c>
      <c r="F26" s="28">
        <v>30</v>
      </c>
      <c r="G26" s="27">
        <f>D26*F26</f>
        <v>18</v>
      </c>
      <c r="H26" s="52"/>
      <c r="I26" s="55">
        <f>E26*F26</f>
        <v>16.200000000000003</v>
      </c>
      <c r="J26" s="52"/>
      <c r="K26" s="52"/>
      <c r="L26" s="52"/>
      <c r="M26" s="52"/>
      <c r="N26" s="52"/>
      <c r="O26" s="62"/>
      <c r="P26" s="52"/>
    </row>
    <row r="27" spans="1:16" s="3" customFormat="1" ht="12" customHeight="1">
      <c r="A27" s="11">
        <v>4</v>
      </c>
      <c r="B27" s="25" t="s">
        <v>29</v>
      </c>
      <c r="C27" s="26" t="s">
        <v>30</v>
      </c>
      <c r="D27" s="27">
        <v>0.6</v>
      </c>
      <c r="E27" s="5">
        <f>D27*0.9</f>
        <v>0.54</v>
      </c>
      <c r="F27" s="28">
        <v>20</v>
      </c>
      <c r="G27" s="27">
        <f>D27*F27</f>
        <v>12</v>
      </c>
      <c r="H27" s="51"/>
      <c r="I27" s="55">
        <f>E27*F27</f>
        <v>10.8</v>
      </c>
      <c r="J27" s="51"/>
      <c r="K27" s="51"/>
      <c r="L27" s="51"/>
      <c r="M27" s="51"/>
      <c r="N27" s="51"/>
      <c r="O27" s="62"/>
      <c r="P27" s="51"/>
    </row>
    <row r="28" spans="1:16" ht="12.75">
      <c r="A28" s="11">
        <v>5</v>
      </c>
      <c r="B28" s="25" t="s">
        <v>31</v>
      </c>
      <c r="C28" s="26" t="s">
        <v>32</v>
      </c>
      <c r="D28" s="27">
        <v>0.6</v>
      </c>
      <c r="E28" s="5">
        <f>D28*0.9</f>
        <v>0.54</v>
      </c>
      <c r="F28" s="28">
        <v>10</v>
      </c>
      <c r="G28" s="27">
        <f>D28*F28</f>
        <v>6</v>
      </c>
      <c r="H28" s="59">
        <f>SUM(G26:G28)</f>
        <v>36</v>
      </c>
      <c r="I28" s="55">
        <f>E28*F28</f>
        <v>5.4</v>
      </c>
      <c r="J28" s="59">
        <f>SUM(I26:I28)</f>
        <v>32.400000000000006</v>
      </c>
      <c r="K28" s="56">
        <f>J28*234.26/1881.8</f>
        <v>4.033385056860453</v>
      </c>
      <c r="L28" s="56">
        <f>SUM(J28:K28)</f>
        <v>36.43338505686046</v>
      </c>
      <c r="M28" s="56">
        <f>L28*2242.91/1564.01</f>
        <v>52.24826163380214</v>
      </c>
      <c r="N28" s="56">
        <f>M28*223.99/3034.59</f>
        <v>3.8565632007471655</v>
      </c>
      <c r="O28" s="14">
        <f>SUM(M28:N28)</f>
        <v>56.104824834549305</v>
      </c>
      <c r="P28" s="66">
        <f>SUM(P24:P25,O28)</f>
        <v>90.50482483454931</v>
      </c>
    </row>
    <row r="29" spans="1:15" s="54" customFormat="1" ht="12" customHeight="1">
      <c r="A29" s="53"/>
      <c r="B29" s="16" t="s">
        <v>7</v>
      </c>
      <c r="C29" s="15" t="s">
        <v>34</v>
      </c>
      <c r="D29" s="12"/>
      <c r="E29" s="12"/>
      <c r="F29" s="13"/>
      <c r="G29" s="14"/>
      <c r="H29" s="53"/>
      <c r="I29" s="53"/>
      <c r="J29" s="53"/>
      <c r="K29" s="53"/>
      <c r="L29" s="53"/>
      <c r="M29" s="53"/>
      <c r="N29" s="53"/>
      <c r="O29" s="53"/>
    </row>
    <row r="30" spans="1:15" s="54" customFormat="1" ht="12" customHeight="1">
      <c r="A30" s="53"/>
      <c r="B30" s="16" t="s">
        <v>8</v>
      </c>
      <c r="C30" s="15" t="s">
        <v>35</v>
      </c>
      <c r="D30" s="12"/>
      <c r="E30" s="12"/>
      <c r="F30" s="13"/>
      <c r="G30" s="14"/>
      <c r="H30" s="53"/>
      <c r="I30" s="53"/>
      <c r="J30" s="53"/>
      <c r="K30" s="53"/>
      <c r="L30" s="53"/>
      <c r="M30" s="53"/>
      <c r="N30" s="53"/>
      <c r="O30" s="53"/>
    </row>
    <row r="31" spans="1:15" s="54" customFormat="1" ht="12" customHeight="1">
      <c r="A31" s="53"/>
      <c r="B31" s="16" t="s">
        <v>5</v>
      </c>
      <c r="C31" s="17" t="s">
        <v>36</v>
      </c>
      <c r="D31" s="12"/>
      <c r="E31" s="12"/>
      <c r="F31" s="13"/>
      <c r="G31" s="14"/>
      <c r="H31" s="53"/>
      <c r="I31" s="53"/>
      <c r="J31" s="53"/>
      <c r="K31" s="53"/>
      <c r="L31" s="53"/>
      <c r="M31" s="53"/>
      <c r="N31" s="53"/>
      <c r="O31" s="53"/>
    </row>
    <row r="32" spans="1:15" s="54" customFormat="1" ht="12" customHeight="1">
      <c r="A32" s="53"/>
      <c r="B32" s="16" t="s">
        <v>6</v>
      </c>
      <c r="C32" s="15" t="s">
        <v>37</v>
      </c>
      <c r="D32" s="12"/>
      <c r="E32" s="12"/>
      <c r="F32" s="13"/>
      <c r="G32" s="14"/>
      <c r="H32" s="53"/>
      <c r="I32" s="53"/>
      <c r="J32" s="53"/>
      <c r="K32" s="53"/>
      <c r="L32" s="53"/>
      <c r="M32" s="53"/>
      <c r="N32" s="53"/>
      <c r="O32" s="53"/>
    </row>
    <row r="33" spans="1:16" s="3" customFormat="1" ht="12" customHeight="1">
      <c r="A33" s="31">
        <v>1</v>
      </c>
      <c r="B33" s="9" t="s">
        <v>112</v>
      </c>
      <c r="C33" s="1" t="s">
        <v>113</v>
      </c>
      <c r="D33" s="5">
        <v>60</v>
      </c>
      <c r="E33" s="5"/>
      <c r="F33" s="9">
        <v>1</v>
      </c>
      <c r="G33" s="5" t="s">
        <v>120</v>
      </c>
      <c r="H33" s="51"/>
      <c r="I33" s="55"/>
      <c r="J33" s="51"/>
      <c r="K33" s="51"/>
      <c r="L33" s="51"/>
      <c r="M33" s="51"/>
      <c r="N33" s="51"/>
      <c r="O33" s="67" t="s">
        <v>119</v>
      </c>
      <c r="P33" s="14">
        <v>90</v>
      </c>
    </row>
    <row r="34" spans="1:16" s="3" customFormat="1" ht="12" customHeight="1">
      <c r="A34" s="31">
        <v>2</v>
      </c>
      <c r="B34" s="9" t="s">
        <v>38</v>
      </c>
      <c r="C34" s="1" t="s">
        <v>39</v>
      </c>
      <c r="D34" s="5">
        <v>0.6</v>
      </c>
      <c r="E34" s="5">
        <f>D34*0.9</f>
        <v>0.54</v>
      </c>
      <c r="F34" s="9">
        <v>10</v>
      </c>
      <c r="G34" s="5">
        <f>SUM(D34*F34)</f>
        <v>6</v>
      </c>
      <c r="H34" s="51"/>
      <c r="I34" s="55">
        <f>E34*F34</f>
        <v>5.4</v>
      </c>
      <c r="J34" s="51"/>
      <c r="K34" s="51"/>
      <c r="L34" s="51"/>
      <c r="M34" s="51"/>
      <c r="N34" s="51"/>
      <c r="O34" s="62"/>
      <c r="P34" s="51"/>
    </row>
    <row r="35" spans="1:16" s="3" customFormat="1" ht="12" customHeight="1">
      <c r="A35" s="31">
        <v>3</v>
      </c>
      <c r="B35" s="9" t="s">
        <v>40</v>
      </c>
      <c r="C35" s="1" t="s">
        <v>41</v>
      </c>
      <c r="D35" s="5">
        <v>0.6</v>
      </c>
      <c r="E35" s="5">
        <f>D35*0.9</f>
        <v>0.54</v>
      </c>
      <c r="F35" s="9">
        <v>10</v>
      </c>
      <c r="G35" s="5">
        <f>SUM(D35*F35)</f>
        <v>6</v>
      </c>
      <c r="H35" s="51"/>
      <c r="I35" s="55">
        <f>E35*F35</f>
        <v>5.4</v>
      </c>
      <c r="J35" s="51"/>
      <c r="K35" s="51"/>
      <c r="L35" s="51"/>
      <c r="M35" s="51"/>
      <c r="N35" s="51"/>
      <c r="O35" s="62"/>
      <c r="P35" s="51"/>
    </row>
    <row r="36" spans="1:16" s="3" customFormat="1" ht="12" customHeight="1">
      <c r="A36" s="31">
        <v>4</v>
      </c>
      <c r="B36" s="9" t="s">
        <v>42</v>
      </c>
      <c r="C36" s="1" t="s">
        <v>43</v>
      </c>
      <c r="D36" s="5">
        <v>0.6</v>
      </c>
      <c r="E36" s="5">
        <f>D36*0.9</f>
        <v>0.54</v>
      </c>
      <c r="F36" s="9">
        <v>10</v>
      </c>
      <c r="G36" s="5">
        <f>SUM(D36*F36)</f>
        <v>6</v>
      </c>
      <c r="H36" s="51"/>
      <c r="I36" s="55">
        <f>E36*F36</f>
        <v>5.4</v>
      </c>
      <c r="J36" s="51"/>
      <c r="K36" s="51"/>
      <c r="L36" s="51"/>
      <c r="M36" s="51"/>
      <c r="N36" s="51"/>
      <c r="O36" s="62"/>
      <c r="P36" s="51"/>
    </row>
    <row r="37" spans="1:16" s="3" customFormat="1" ht="12" customHeight="1">
      <c r="A37" s="31">
        <v>5</v>
      </c>
      <c r="B37" s="9" t="s">
        <v>44</v>
      </c>
      <c r="C37" s="1" t="s">
        <v>45</v>
      </c>
      <c r="D37" s="5">
        <v>0.6</v>
      </c>
      <c r="E37" s="5">
        <f>D37*0.9</f>
        <v>0.54</v>
      </c>
      <c r="F37" s="9">
        <v>10</v>
      </c>
      <c r="G37" s="5">
        <f>SUM(D37*F37)</f>
        <v>6</v>
      </c>
      <c r="H37" s="56">
        <f>SUM(G34:G37)</f>
        <v>24</v>
      </c>
      <c r="I37" s="55">
        <f>E37*F37</f>
        <v>5.4</v>
      </c>
      <c r="J37" s="56">
        <f>SUM(I34:I37)</f>
        <v>21.6</v>
      </c>
      <c r="K37" s="56">
        <f>J37*234.26/1881.8</f>
        <v>2.688923371240302</v>
      </c>
      <c r="L37" s="56">
        <f>SUM(J37:K37)</f>
        <v>24.288923371240305</v>
      </c>
      <c r="M37" s="56">
        <f>L37*2242.91/1564.01</f>
        <v>34.83217442253476</v>
      </c>
      <c r="N37" s="56">
        <f>M37*223.99/3034.59</f>
        <v>2.571042133831444</v>
      </c>
      <c r="O37" s="14">
        <f>SUM(M37:N37)</f>
        <v>37.4032165563662</v>
      </c>
      <c r="P37" s="66">
        <f>SUM(P33,O37)</f>
        <v>127.4032165563662</v>
      </c>
    </row>
    <row r="38" spans="1:15" s="54" customFormat="1" ht="12" customHeight="1">
      <c r="A38" s="53"/>
      <c r="B38" s="40" t="s">
        <v>7</v>
      </c>
      <c r="C38" s="24" t="s">
        <v>92</v>
      </c>
      <c r="D38" s="12"/>
      <c r="E38" s="12"/>
      <c r="F38" s="13"/>
      <c r="G38" s="14"/>
      <c r="H38" s="53"/>
      <c r="I38" s="53"/>
      <c r="J38" s="53"/>
      <c r="K38" s="53"/>
      <c r="L38" s="53"/>
      <c r="M38" s="53"/>
      <c r="N38" s="53"/>
      <c r="O38" s="53"/>
    </row>
    <row r="39" spans="1:15" s="54" customFormat="1" ht="12" customHeight="1">
      <c r="A39" s="53"/>
      <c r="B39" s="40" t="s">
        <v>8</v>
      </c>
      <c r="C39" s="24" t="s">
        <v>93</v>
      </c>
      <c r="D39" s="12"/>
      <c r="E39" s="12"/>
      <c r="F39" s="13"/>
      <c r="G39" s="14"/>
      <c r="H39" s="53"/>
      <c r="I39" s="53"/>
      <c r="J39" s="53"/>
      <c r="K39" s="53"/>
      <c r="L39" s="53"/>
      <c r="M39" s="53"/>
      <c r="N39" s="53"/>
      <c r="O39" s="53"/>
    </row>
    <row r="40" spans="1:15" s="54" customFormat="1" ht="12" customHeight="1">
      <c r="A40" s="53"/>
      <c r="B40" s="40" t="s">
        <v>5</v>
      </c>
      <c r="C40" s="41" t="s">
        <v>94</v>
      </c>
      <c r="D40" s="12"/>
      <c r="E40" s="12"/>
      <c r="F40" s="13"/>
      <c r="G40" s="14"/>
      <c r="H40" s="53"/>
      <c r="I40" s="53"/>
      <c r="J40" s="53"/>
      <c r="K40" s="53"/>
      <c r="L40" s="53"/>
      <c r="M40" s="53"/>
      <c r="N40" s="53"/>
      <c r="O40" s="53"/>
    </row>
    <row r="41" spans="1:15" s="54" customFormat="1" ht="12" customHeight="1">
      <c r="A41" s="53"/>
      <c r="B41" s="40" t="s">
        <v>6</v>
      </c>
      <c r="C41" s="24">
        <v>91090903</v>
      </c>
      <c r="D41" s="12"/>
      <c r="E41" s="12"/>
      <c r="F41" s="13"/>
      <c r="G41" s="14"/>
      <c r="H41" s="53"/>
      <c r="I41" s="53"/>
      <c r="J41" s="53"/>
      <c r="K41" s="53"/>
      <c r="L41" s="53"/>
      <c r="M41" s="53"/>
      <c r="N41" s="53"/>
      <c r="O41" s="53"/>
    </row>
    <row r="42" spans="1:16" ht="12.75">
      <c r="A42" s="30">
        <v>1</v>
      </c>
      <c r="B42" s="30" t="s">
        <v>80</v>
      </c>
      <c r="C42" s="42" t="s">
        <v>81</v>
      </c>
      <c r="D42" s="6">
        <v>5</v>
      </c>
      <c r="E42" s="5"/>
      <c r="F42" s="30">
        <v>1</v>
      </c>
      <c r="G42" s="43" t="s">
        <v>89</v>
      </c>
      <c r="H42" s="52"/>
      <c r="I42" s="52"/>
      <c r="J42" s="52"/>
      <c r="K42" s="52"/>
      <c r="L42" s="52"/>
      <c r="M42" s="52"/>
      <c r="N42" s="52"/>
      <c r="O42" s="67" t="s">
        <v>111</v>
      </c>
      <c r="P42" s="14">
        <v>8</v>
      </c>
    </row>
    <row r="43" spans="1:16" ht="12.75">
      <c r="A43" s="30">
        <v>2</v>
      </c>
      <c r="B43" s="30" t="s">
        <v>82</v>
      </c>
      <c r="C43" s="42" t="s">
        <v>83</v>
      </c>
      <c r="D43" s="6">
        <v>5</v>
      </c>
      <c r="E43" s="6"/>
      <c r="F43" s="30">
        <v>1</v>
      </c>
      <c r="G43" s="43" t="s">
        <v>89</v>
      </c>
      <c r="H43" s="52"/>
      <c r="I43" s="52"/>
      <c r="J43" s="52"/>
      <c r="K43" s="52"/>
      <c r="L43" s="52"/>
      <c r="M43" s="52"/>
      <c r="N43" s="52"/>
      <c r="O43" s="67" t="s">
        <v>111</v>
      </c>
      <c r="P43" s="14">
        <v>8</v>
      </c>
    </row>
    <row r="44" spans="1:16" ht="12.75">
      <c r="A44" s="30">
        <v>3</v>
      </c>
      <c r="B44" s="30" t="s">
        <v>60</v>
      </c>
      <c r="C44" s="42" t="s">
        <v>84</v>
      </c>
      <c r="D44" s="6">
        <v>5</v>
      </c>
      <c r="E44" s="6"/>
      <c r="F44" s="30">
        <v>1</v>
      </c>
      <c r="G44" s="43" t="s">
        <v>89</v>
      </c>
      <c r="H44" s="52"/>
      <c r="I44" s="52"/>
      <c r="J44" s="52"/>
      <c r="K44" s="52"/>
      <c r="L44" s="52"/>
      <c r="M44" s="52"/>
      <c r="N44" s="52"/>
      <c r="O44" s="67" t="s">
        <v>111</v>
      </c>
      <c r="P44" s="14">
        <v>8</v>
      </c>
    </row>
    <row r="45" spans="1:16" ht="12.75">
      <c r="A45" s="30">
        <v>4</v>
      </c>
      <c r="B45" s="30" t="s">
        <v>90</v>
      </c>
      <c r="C45" s="42" t="s">
        <v>91</v>
      </c>
      <c r="D45" s="6">
        <v>5</v>
      </c>
      <c r="E45" s="6"/>
      <c r="F45" s="30">
        <v>1</v>
      </c>
      <c r="G45" s="43" t="s">
        <v>89</v>
      </c>
      <c r="H45" s="52"/>
      <c r="I45" s="52"/>
      <c r="J45" s="52"/>
      <c r="K45" s="52"/>
      <c r="L45" s="52"/>
      <c r="M45" s="52"/>
      <c r="N45" s="52"/>
      <c r="O45" s="67" t="s">
        <v>111</v>
      </c>
      <c r="P45" s="14">
        <v>8</v>
      </c>
    </row>
    <row r="46" spans="1:16" ht="12.75">
      <c r="A46" s="30">
        <v>5</v>
      </c>
      <c r="B46" s="30" t="s">
        <v>85</v>
      </c>
      <c r="C46" s="42" t="s">
        <v>86</v>
      </c>
      <c r="D46" s="6">
        <v>5</v>
      </c>
      <c r="E46" s="6"/>
      <c r="F46" s="30">
        <v>1</v>
      </c>
      <c r="G46" s="43" t="s">
        <v>89</v>
      </c>
      <c r="H46" s="52"/>
      <c r="I46" s="52"/>
      <c r="J46" s="52"/>
      <c r="K46" s="52"/>
      <c r="L46" s="52"/>
      <c r="M46" s="52"/>
      <c r="N46" s="52"/>
      <c r="O46" s="67" t="s">
        <v>111</v>
      </c>
      <c r="P46" s="14">
        <v>8</v>
      </c>
    </row>
    <row r="47" spans="1:16" ht="12.75">
      <c r="A47" s="30">
        <v>6</v>
      </c>
      <c r="B47" s="30" t="s">
        <v>87</v>
      </c>
      <c r="C47" s="42" t="s">
        <v>88</v>
      </c>
      <c r="D47" s="6">
        <v>28</v>
      </c>
      <c r="E47" s="6"/>
      <c r="F47" s="30">
        <v>1</v>
      </c>
      <c r="G47" s="43" t="s">
        <v>127</v>
      </c>
      <c r="H47" s="52"/>
      <c r="I47" s="52"/>
      <c r="J47" s="52"/>
      <c r="K47" s="52"/>
      <c r="L47" s="52"/>
      <c r="M47" s="52"/>
      <c r="N47" s="52"/>
      <c r="O47" s="67" t="s">
        <v>111</v>
      </c>
      <c r="P47" s="14">
        <v>44</v>
      </c>
    </row>
    <row r="48" spans="1:16" ht="12.75">
      <c r="A48" s="30">
        <v>7</v>
      </c>
      <c r="B48" s="9" t="s">
        <v>20</v>
      </c>
      <c r="C48" s="1" t="s">
        <v>21</v>
      </c>
      <c r="D48" s="6">
        <v>5</v>
      </c>
      <c r="E48" s="5">
        <f>D48*0.9</f>
        <v>4.5</v>
      </c>
      <c r="F48" s="9">
        <v>1</v>
      </c>
      <c r="G48" s="18">
        <f>D48*F48</f>
        <v>5</v>
      </c>
      <c r="H48" s="52"/>
      <c r="I48" s="55">
        <f>E48*F48</f>
        <v>4.5</v>
      </c>
      <c r="J48" s="52"/>
      <c r="K48" s="52"/>
      <c r="L48" s="52"/>
      <c r="M48" s="52"/>
      <c r="N48" s="52"/>
      <c r="O48" s="62"/>
      <c r="P48" s="52"/>
    </row>
    <row r="49" spans="1:16" ht="12.75">
      <c r="A49" s="30">
        <v>8</v>
      </c>
      <c r="B49" s="9">
        <v>1555</v>
      </c>
      <c r="C49" s="1" t="s">
        <v>22</v>
      </c>
      <c r="D49" s="5">
        <v>28</v>
      </c>
      <c r="E49" s="5">
        <f>D49*0.9</f>
        <v>25.2</v>
      </c>
      <c r="F49" s="9">
        <v>6</v>
      </c>
      <c r="G49" s="5">
        <f>SUM(D49*F49)</f>
        <v>168</v>
      </c>
      <c r="H49" s="52"/>
      <c r="I49" s="55">
        <f>E49*F49</f>
        <v>151.2</v>
      </c>
      <c r="J49" s="52"/>
      <c r="K49" s="52"/>
      <c r="L49" s="52"/>
      <c r="M49" s="52"/>
      <c r="N49" s="52"/>
      <c r="O49" s="62"/>
      <c r="P49" s="52"/>
    </row>
    <row r="50" spans="1:16" ht="12.75">
      <c r="A50" s="30">
        <v>9</v>
      </c>
      <c r="B50" s="30" t="s">
        <v>87</v>
      </c>
      <c r="C50" s="42" t="s">
        <v>88</v>
      </c>
      <c r="D50" s="5">
        <v>28</v>
      </c>
      <c r="E50" s="5">
        <f>D50*0.9</f>
        <v>25.2</v>
      </c>
      <c r="F50" s="9">
        <v>5</v>
      </c>
      <c r="G50" s="5">
        <f>SUM(D50*F50)</f>
        <v>140</v>
      </c>
      <c r="H50" s="59">
        <f>SUM(G48:G50)</f>
        <v>313</v>
      </c>
      <c r="I50" s="55">
        <f>E50*F50</f>
        <v>126</v>
      </c>
      <c r="J50" s="59">
        <f>SUM(I48:I50)</f>
        <v>281.7</v>
      </c>
      <c r="K50" s="56">
        <f>J50*234.26/1881.8</f>
        <v>35.06804229992561</v>
      </c>
      <c r="L50" s="56">
        <f>SUM(J50:K50)</f>
        <v>316.7680422999256</v>
      </c>
      <c r="M50" s="56">
        <f>L50*2242.91/1564.01</f>
        <v>454.2696080938907</v>
      </c>
      <c r="N50" s="56">
        <f>M50*223.99/3034.59</f>
        <v>33.53067449538507</v>
      </c>
      <c r="O50" s="14">
        <f>SUM(M50:N50)</f>
        <v>487.8002825892758</v>
      </c>
      <c r="P50" s="66">
        <f>SUM(P42:P47,O50)</f>
        <v>571.8002825892759</v>
      </c>
    </row>
    <row r="51" spans="1:15" s="54" customFormat="1" ht="12" customHeight="1">
      <c r="A51" s="60"/>
      <c r="B51" s="16" t="s">
        <v>7</v>
      </c>
      <c r="C51" s="15" t="s">
        <v>48</v>
      </c>
      <c r="D51" s="37"/>
      <c r="E51" s="37"/>
      <c r="F51" s="38"/>
      <c r="G51" s="39"/>
      <c r="H51" s="53"/>
      <c r="I51" s="53"/>
      <c r="J51" s="53"/>
      <c r="K51" s="53"/>
      <c r="L51" s="53"/>
      <c r="M51" s="53"/>
      <c r="N51" s="53"/>
      <c r="O51" s="53"/>
    </row>
    <row r="52" spans="1:15" s="54" customFormat="1" ht="12" customHeight="1">
      <c r="A52" s="53"/>
      <c r="B52" s="16" t="s">
        <v>8</v>
      </c>
      <c r="C52" s="24" t="s">
        <v>47</v>
      </c>
      <c r="D52" s="12"/>
      <c r="E52" s="12"/>
      <c r="F52" s="13"/>
      <c r="G52" s="14"/>
      <c r="H52" s="53"/>
      <c r="I52" s="53"/>
      <c r="J52" s="53"/>
      <c r="K52" s="53"/>
      <c r="L52" s="53"/>
      <c r="M52" s="53"/>
      <c r="N52" s="53"/>
      <c r="O52" s="53"/>
    </row>
    <row r="53" spans="1:15" s="54" customFormat="1" ht="12" customHeight="1">
      <c r="A53" s="53"/>
      <c r="B53" s="16" t="s">
        <v>5</v>
      </c>
      <c r="C53" s="17" t="s">
        <v>53</v>
      </c>
      <c r="D53" s="12"/>
      <c r="E53" s="12"/>
      <c r="F53" s="13"/>
      <c r="G53" s="14"/>
      <c r="H53" s="53"/>
      <c r="I53" s="53"/>
      <c r="J53" s="53"/>
      <c r="K53" s="53"/>
      <c r="L53" s="53"/>
      <c r="M53" s="53"/>
      <c r="N53" s="53"/>
      <c r="O53" s="53"/>
    </row>
    <row r="54" spans="1:15" s="54" customFormat="1" ht="12" customHeight="1">
      <c r="A54" s="53"/>
      <c r="B54" s="16" t="s">
        <v>6</v>
      </c>
      <c r="C54" s="15">
        <v>96644248</v>
      </c>
      <c r="D54" s="12"/>
      <c r="E54" s="12"/>
      <c r="F54" s="13"/>
      <c r="G54" s="14"/>
      <c r="H54" s="53"/>
      <c r="I54" s="53"/>
      <c r="J54" s="53"/>
      <c r="K54" s="53"/>
      <c r="L54" s="53"/>
      <c r="M54" s="53"/>
      <c r="N54" s="53"/>
      <c r="O54" s="53"/>
    </row>
    <row r="55" spans="1:15" ht="12.75">
      <c r="A55" s="29">
        <v>1</v>
      </c>
      <c r="B55" s="29">
        <v>5801</v>
      </c>
      <c r="C55" s="61" t="s">
        <v>61</v>
      </c>
      <c r="D55" s="5">
        <v>8</v>
      </c>
      <c r="E55" s="5">
        <f>D55*0.9</f>
        <v>7.2</v>
      </c>
      <c r="F55" s="29">
        <v>1</v>
      </c>
      <c r="G55" s="18">
        <f aca="true" t="shared" si="0" ref="G55:G62">D55*F55</f>
        <v>8</v>
      </c>
      <c r="H55" s="52"/>
      <c r="I55" s="55">
        <f>E55*F55</f>
        <v>7.2</v>
      </c>
      <c r="J55" s="52"/>
      <c r="K55" s="52"/>
      <c r="L55" s="52"/>
      <c r="M55" s="52"/>
      <c r="N55" s="52"/>
      <c r="O55" s="62"/>
    </row>
    <row r="56" spans="1:15" ht="12.75">
      <c r="A56" s="30">
        <v>2</v>
      </c>
      <c r="B56" s="30">
        <v>5808</v>
      </c>
      <c r="C56" s="32" t="s">
        <v>62</v>
      </c>
      <c r="D56" s="5">
        <v>8</v>
      </c>
      <c r="E56" s="5">
        <f aca="true" t="shared" si="1" ref="E56:E62">D56*0.9</f>
        <v>7.2</v>
      </c>
      <c r="F56" s="30">
        <v>9</v>
      </c>
      <c r="G56" s="18">
        <f t="shared" si="0"/>
        <v>72</v>
      </c>
      <c r="H56" s="52"/>
      <c r="I56" s="55">
        <f aca="true" t="shared" si="2" ref="I56:I62">E56*F56</f>
        <v>64.8</v>
      </c>
      <c r="J56" s="52"/>
      <c r="K56" s="52"/>
      <c r="L56" s="52"/>
      <c r="M56" s="52"/>
      <c r="N56" s="52"/>
      <c r="O56" s="62"/>
    </row>
    <row r="57" spans="1:15" ht="12.75">
      <c r="A57" s="29">
        <v>3</v>
      </c>
      <c r="B57" s="30">
        <v>5753</v>
      </c>
      <c r="C57" s="32" t="s">
        <v>63</v>
      </c>
      <c r="D57" s="5">
        <v>5.5</v>
      </c>
      <c r="E57" s="5">
        <f t="shared" si="1"/>
        <v>4.95</v>
      </c>
      <c r="F57" s="30">
        <v>6</v>
      </c>
      <c r="G57" s="18">
        <f t="shared" si="0"/>
        <v>33</v>
      </c>
      <c r="H57" s="52"/>
      <c r="I57" s="55">
        <f t="shared" si="2"/>
        <v>29.700000000000003</v>
      </c>
      <c r="J57" s="52"/>
      <c r="K57" s="52"/>
      <c r="L57" s="52"/>
      <c r="M57" s="52"/>
      <c r="N57" s="52"/>
      <c r="O57" s="62"/>
    </row>
    <row r="58" spans="1:15" ht="12.75">
      <c r="A58" s="30">
        <v>4</v>
      </c>
      <c r="B58" s="31" t="s">
        <v>49</v>
      </c>
      <c r="C58" s="32" t="s">
        <v>64</v>
      </c>
      <c r="D58" s="5">
        <v>5.5</v>
      </c>
      <c r="E58" s="5">
        <f t="shared" si="1"/>
        <v>4.95</v>
      </c>
      <c r="F58" s="30">
        <v>3</v>
      </c>
      <c r="G58" s="18">
        <f t="shared" si="0"/>
        <v>16.5</v>
      </c>
      <c r="H58" s="52"/>
      <c r="I58" s="55">
        <f t="shared" si="2"/>
        <v>14.850000000000001</v>
      </c>
      <c r="J58" s="52"/>
      <c r="K58" s="52"/>
      <c r="L58" s="52"/>
      <c r="M58" s="52"/>
      <c r="N58" s="52"/>
      <c r="O58" s="62"/>
    </row>
    <row r="59" spans="1:15" ht="12.75">
      <c r="A59" s="29">
        <v>5</v>
      </c>
      <c r="B59" s="31" t="s">
        <v>33</v>
      </c>
      <c r="C59" s="32" t="s">
        <v>65</v>
      </c>
      <c r="D59" s="5">
        <v>5.5</v>
      </c>
      <c r="E59" s="5">
        <f t="shared" si="1"/>
        <v>4.95</v>
      </c>
      <c r="F59" s="30">
        <v>2</v>
      </c>
      <c r="G59" s="18">
        <f t="shared" si="0"/>
        <v>11</v>
      </c>
      <c r="H59" s="52"/>
      <c r="I59" s="55">
        <f t="shared" si="2"/>
        <v>9.9</v>
      </c>
      <c r="J59" s="52"/>
      <c r="K59" s="52"/>
      <c r="L59" s="52"/>
      <c r="M59" s="52"/>
      <c r="N59" s="52"/>
      <c r="O59" s="62"/>
    </row>
    <row r="60" spans="1:15" ht="25.5">
      <c r="A60" s="30">
        <v>6</v>
      </c>
      <c r="B60" s="31" t="s">
        <v>50</v>
      </c>
      <c r="C60" s="32" t="s">
        <v>56</v>
      </c>
      <c r="D60" s="5">
        <v>6</v>
      </c>
      <c r="E60" s="5">
        <f t="shared" si="1"/>
        <v>5.4</v>
      </c>
      <c r="F60" s="30">
        <v>1</v>
      </c>
      <c r="G60" s="18">
        <f t="shared" si="0"/>
        <v>6</v>
      </c>
      <c r="H60" s="52"/>
      <c r="I60" s="55">
        <f t="shared" si="2"/>
        <v>5.4</v>
      </c>
      <c r="J60" s="52"/>
      <c r="K60" s="52"/>
      <c r="L60" s="52"/>
      <c r="M60" s="52"/>
      <c r="N60" s="52"/>
      <c r="O60" s="62"/>
    </row>
    <row r="61" spans="1:15" ht="25.5">
      <c r="A61" s="29">
        <v>7</v>
      </c>
      <c r="B61" s="31" t="s">
        <v>51</v>
      </c>
      <c r="C61" s="32" t="s">
        <v>54</v>
      </c>
      <c r="D61" s="5">
        <v>6</v>
      </c>
      <c r="E61" s="5">
        <f t="shared" si="1"/>
        <v>5.4</v>
      </c>
      <c r="F61" s="30">
        <v>1</v>
      </c>
      <c r="G61" s="18">
        <f t="shared" si="0"/>
        <v>6</v>
      </c>
      <c r="H61" s="52"/>
      <c r="I61" s="55">
        <f t="shared" si="2"/>
        <v>5.4</v>
      </c>
      <c r="J61" s="52"/>
      <c r="K61" s="52"/>
      <c r="L61" s="52"/>
      <c r="M61" s="52"/>
      <c r="N61" s="52"/>
      <c r="O61" s="62"/>
    </row>
    <row r="62" spans="1:15" ht="12.75">
      <c r="A62" s="30">
        <v>8</v>
      </c>
      <c r="B62" s="31" t="s">
        <v>52</v>
      </c>
      <c r="C62" s="32" t="s">
        <v>55</v>
      </c>
      <c r="D62" s="5">
        <v>10</v>
      </c>
      <c r="E62" s="5">
        <f t="shared" si="1"/>
        <v>9</v>
      </c>
      <c r="F62" s="30">
        <v>2</v>
      </c>
      <c r="G62" s="18">
        <f t="shared" si="0"/>
        <v>20</v>
      </c>
      <c r="H62" s="59">
        <f>SUM(G55:G62)</f>
        <v>172.5</v>
      </c>
      <c r="I62" s="55">
        <f t="shared" si="2"/>
        <v>18</v>
      </c>
      <c r="J62" s="59">
        <f>SUM(I55:I62)</f>
        <v>155.25000000000003</v>
      </c>
      <c r="K62" s="56">
        <f>J62*234.26/1881.8</f>
        <v>19.326636730789673</v>
      </c>
      <c r="L62" s="56">
        <f>SUM(J62:K62)</f>
        <v>174.5766367307897</v>
      </c>
      <c r="M62" s="56">
        <f>L62*2242.91/1564.01</f>
        <v>250.35625366196857</v>
      </c>
      <c r="N62" s="56">
        <f>M62*223.99/3034.59</f>
        <v>18.4793653369135</v>
      </c>
      <c r="O62" s="66">
        <f>SUM(M62:N62)</f>
        <v>268.83561899888207</v>
      </c>
    </row>
    <row r="63" spans="1:15" s="3" customFormat="1" ht="12" customHeight="1">
      <c r="A63" s="53"/>
      <c r="B63" s="16" t="s">
        <v>7</v>
      </c>
      <c r="C63" s="24" t="s">
        <v>58</v>
      </c>
      <c r="D63" s="12"/>
      <c r="E63" s="12"/>
      <c r="F63" s="13"/>
      <c r="G63" s="14"/>
      <c r="H63" s="51"/>
      <c r="I63" s="51"/>
      <c r="J63" s="51"/>
      <c r="K63" s="51"/>
      <c r="L63" s="51"/>
      <c r="M63" s="51"/>
      <c r="N63" s="51"/>
      <c r="O63" s="62"/>
    </row>
    <row r="64" spans="1:15" s="3" customFormat="1" ht="12" customHeight="1">
      <c r="A64" s="53"/>
      <c r="B64" s="16" t="s">
        <v>8</v>
      </c>
      <c r="C64" s="24" t="s">
        <v>57</v>
      </c>
      <c r="D64" s="12"/>
      <c r="E64" s="12"/>
      <c r="F64" s="13"/>
      <c r="G64" s="14"/>
      <c r="H64" s="51"/>
      <c r="I64" s="51"/>
      <c r="J64" s="51"/>
      <c r="K64" s="51"/>
      <c r="L64" s="51"/>
      <c r="M64" s="51"/>
      <c r="N64" s="51"/>
      <c r="O64" s="62"/>
    </row>
    <row r="65" spans="1:15" s="3" customFormat="1" ht="12" customHeight="1">
      <c r="A65" s="53"/>
      <c r="B65" s="16" t="s">
        <v>5</v>
      </c>
      <c r="C65" s="17" t="s">
        <v>59</v>
      </c>
      <c r="D65" s="12"/>
      <c r="E65" s="12"/>
      <c r="F65" s="13"/>
      <c r="G65" s="14"/>
      <c r="H65" s="51"/>
      <c r="I65" s="51"/>
      <c r="J65" s="51"/>
      <c r="K65" s="51"/>
      <c r="L65" s="51"/>
      <c r="M65" s="51"/>
      <c r="N65" s="51"/>
      <c r="O65" s="62"/>
    </row>
    <row r="66" spans="1:15" s="3" customFormat="1" ht="12" customHeight="1">
      <c r="A66" s="53"/>
      <c r="B66" s="16" t="s">
        <v>6</v>
      </c>
      <c r="C66" s="15">
        <v>91860720</v>
      </c>
      <c r="D66" s="12"/>
      <c r="E66" s="12"/>
      <c r="F66" s="13"/>
      <c r="G66" s="14"/>
      <c r="H66" s="51"/>
      <c r="I66" s="51"/>
      <c r="J66" s="51"/>
      <c r="K66" s="51"/>
      <c r="L66" s="51"/>
      <c r="M66" s="51"/>
      <c r="N66" s="51"/>
      <c r="O66" s="62"/>
    </row>
    <row r="67" spans="1:15" ht="63" customHeight="1">
      <c r="A67" s="31">
        <v>1</v>
      </c>
      <c r="B67" s="30">
        <v>322</v>
      </c>
      <c r="C67" s="36" t="s">
        <v>70</v>
      </c>
      <c r="D67" s="33">
        <v>100</v>
      </c>
      <c r="E67" s="33">
        <v>80</v>
      </c>
      <c r="F67" s="30">
        <v>1</v>
      </c>
      <c r="G67" s="18">
        <f aca="true" t="shared" si="3" ref="G67:G81">D67*F67</f>
        <v>100</v>
      </c>
      <c r="H67" s="18"/>
      <c r="I67" s="18">
        <f>E67*F67</f>
        <v>80</v>
      </c>
      <c r="J67" s="18"/>
      <c r="K67" s="18"/>
      <c r="L67" s="18"/>
      <c r="M67" s="18"/>
      <c r="N67" s="18"/>
      <c r="O67" s="63"/>
    </row>
    <row r="68" spans="1:15" ht="65.25" customHeight="1">
      <c r="A68" s="31">
        <v>2</v>
      </c>
      <c r="B68" s="30">
        <v>322</v>
      </c>
      <c r="C68" s="36" t="s">
        <v>71</v>
      </c>
      <c r="D68" s="33">
        <v>100</v>
      </c>
      <c r="E68" s="33">
        <v>80</v>
      </c>
      <c r="F68" s="30">
        <v>1</v>
      </c>
      <c r="G68" s="18">
        <f t="shared" si="3"/>
        <v>100</v>
      </c>
      <c r="H68" s="18"/>
      <c r="I68" s="18">
        <f>E68*F68</f>
        <v>80</v>
      </c>
      <c r="J68" s="18"/>
      <c r="K68" s="18"/>
      <c r="L68" s="18"/>
      <c r="M68" s="18"/>
      <c r="N68" s="18"/>
      <c r="O68" s="63"/>
    </row>
    <row r="69" spans="1:15" ht="66" customHeight="1">
      <c r="A69" s="31">
        <v>3</v>
      </c>
      <c r="B69" s="30">
        <v>322</v>
      </c>
      <c r="C69" s="36" t="s">
        <v>72</v>
      </c>
      <c r="D69" s="33">
        <v>100</v>
      </c>
      <c r="E69" s="33">
        <v>80</v>
      </c>
      <c r="F69" s="30">
        <v>1</v>
      </c>
      <c r="G69" s="18">
        <f t="shared" si="3"/>
        <v>100</v>
      </c>
      <c r="H69" s="18"/>
      <c r="I69" s="18">
        <f>E69*F69</f>
        <v>80</v>
      </c>
      <c r="J69" s="18"/>
      <c r="K69" s="18"/>
      <c r="L69" s="18"/>
      <c r="M69" s="18"/>
      <c r="N69" s="18"/>
      <c r="O69" s="63"/>
    </row>
    <row r="70" spans="1:15" ht="65.25" customHeight="1">
      <c r="A70" s="31">
        <v>4</v>
      </c>
      <c r="B70" s="30">
        <v>322</v>
      </c>
      <c r="C70" s="36" t="s">
        <v>73</v>
      </c>
      <c r="D70" s="33">
        <v>100</v>
      </c>
      <c r="E70" s="33">
        <v>80</v>
      </c>
      <c r="F70" s="30">
        <v>1</v>
      </c>
      <c r="G70" s="18">
        <f t="shared" si="3"/>
        <v>100</v>
      </c>
      <c r="H70" s="18"/>
      <c r="I70" s="18">
        <f>E70*F70</f>
        <v>80</v>
      </c>
      <c r="J70" s="18"/>
      <c r="K70" s="18"/>
      <c r="L70" s="18"/>
      <c r="M70" s="18"/>
      <c r="N70" s="18"/>
      <c r="O70" s="63"/>
    </row>
    <row r="71" spans="1:15" ht="64.5" customHeight="1">
      <c r="A71" s="31">
        <v>5</v>
      </c>
      <c r="B71" s="30">
        <v>322</v>
      </c>
      <c r="C71" s="36" t="s">
        <v>74</v>
      </c>
      <c r="D71" s="33">
        <v>100</v>
      </c>
      <c r="E71" s="33">
        <v>80</v>
      </c>
      <c r="F71" s="30">
        <v>1</v>
      </c>
      <c r="G71" s="18">
        <f t="shared" si="3"/>
        <v>100</v>
      </c>
      <c r="H71" s="18">
        <f>SUM(G67:G71)</f>
        <v>500</v>
      </c>
      <c r="I71" s="18">
        <f>E71*F71</f>
        <v>80</v>
      </c>
      <c r="J71" s="18">
        <f>SUM(I67:I71)</f>
        <v>400</v>
      </c>
      <c r="K71" s="56">
        <f>J71*234.26/1881.8</f>
        <v>49.794877245190776</v>
      </c>
      <c r="L71" s="56">
        <f>SUM(J71:K71)</f>
        <v>449.7948772451908</v>
      </c>
      <c r="M71" s="56">
        <f>L71*2242.91/1564.01</f>
        <v>645.0402670839769</v>
      </c>
      <c r="N71" s="56">
        <f>M71*223.99/3034.59</f>
        <v>47.61189136724895</v>
      </c>
      <c r="O71" s="66">
        <f>SUM(M71:N71)</f>
        <v>692.6521584512259</v>
      </c>
    </row>
    <row r="72" spans="1:15" s="3" customFormat="1" ht="12" customHeight="1">
      <c r="A72" s="53"/>
      <c r="B72" s="16" t="s">
        <v>7</v>
      </c>
      <c r="C72" s="24" t="s">
        <v>104</v>
      </c>
      <c r="D72" s="12"/>
      <c r="E72" s="12"/>
      <c r="F72" s="13"/>
      <c r="G72" s="14"/>
      <c r="H72" s="51"/>
      <c r="I72" s="51"/>
      <c r="J72" s="51"/>
      <c r="K72" s="51"/>
      <c r="L72" s="51"/>
      <c r="M72" s="51"/>
      <c r="N72" s="51"/>
      <c r="O72" s="62"/>
    </row>
    <row r="73" spans="1:15" s="3" customFormat="1" ht="12" customHeight="1">
      <c r="A73" s="53"/>
      <c r="B73" s="16" t="s">
        <v>8</v>
      </c>
      <c r="C73" s="24" t="s">
        <v>105</v>
      </c>
      <c r="D73" s="12"/>
      <c r="E73" s="12"/>
      <c r="F73" s="13"/>
      <c r="G73" s="14"/>
      <c r="H73" s="51"/>
      <c r="I73" s="51"/>
      <c r="J73" s="51"/>
      <c r="K73" s="51"/>
      <c r="L73" s="51"/>
      <c r="M73" s="51"/>
      <c r="N73" s="51"/>
      <c r="O73" s="62"/>
    </row>
    <row r="74" spans="1:15" s="3" customFormat="1" ht="12" customHeight="1">
      <c r="A74" s="53"/>
      <c r="B74" s="16" t="s">
        <v>5</v>
      </c>
      <c r="C74" s="17" t="s">
        <v>106</v>
      </c>
      <c r="D74" s="12"/>
      <c r="E74" s="12"/>
      <c r="F74" s="13"/>
      <c r="G74" s="14"/>
      <c r="H74" s="51"/>
      <c r="I74" s="51"/>
      <c r="J74" s="51"/>
      <c r="K74" s="51"/>
      <c r="L74" s="51"/>
      <c r="M74" s="51"/>
      <c r="N74" s="51"/>
      <c r="O74" s="62"/>
    </row>
    <row r="75" spans="1:15" s="3" customFormat="1" ht="12" customHeight="1">
      <c r="A75" s="53"/>
      <c r="B75" s="16" t="s">
        <v>6</v>
      </c>
      <c r="C75" s="15">
        <v>98222534</v>
      </c>
      <c r="D75" s="12"/>
      <c r="E75" s="12"/>
      <c r="F75" s="13"/>
      <c r="G75" s="14"/>
      <c r="H75" s="51"/>
      <c r="I75" s="51"/>
      <c r="J75" s="51"/>
      <c r="K75" s="51"/>
      <c r="L75" s="51"/>
      <c r="M75" s="51"/>
      <c r="N75" s="51"/>
      <c r="O75" s="62"/>
    </row>
    <row r="76" spans="1:15" ht="63" customHeight="1">
      <c r="A76" s="31">
        <v>27</v>
      </c>
      <c r="B76" s="30">
        <v>322</v>
      </c>
      <c r="C76" s="36" t="s">
        <v>103</v>
      </c>
      <c r="D76" s="33">
        <v>100</v>
      </c>
      <c r="E76" s="33">
        <v>80</v>
      </c>
      <c r="F76" s="30">
        <v>1</v>
      </c>
      <c r="G76" s="18">
        <f>D76*F76</f>
        <v>100</v>
      </c>
      <c r="H76" s="18">
        <v>100</v>
      </c>
      <c r="I76" s="18">
        <f>E76*F76</f>
        <v>80</v>
      </c>
      <c r="J76" s="18">
        <v>80</v>
      </c>
      <c r="K76" s="56">
        <f>J76*234.26/1881.8</f>
        <v>9.958975449038155</v>
      </c>
      <c r="L76" s="56">
        <f>SUM(J76:K76)</f>
        <v>89.95897544903815</v>
      </c>
      <c r="M76" s="56">
        <f>L76*2242.91/1564.01</f>
        <v>129.00805341679538</v>
      </c>
      <c r="N76" s="56">
        <f>M76*223.99/3034.59</f>
        <v>9.522378273449789</v>
      </c>
      <c r="O76" s="66">
        <f>SUM(M76:N76)</f>
        <v>138.53043169024517</v>
      </c>
    </row>
    <row r="77" spans="1:15" ht="12.75">
      <c r="A77" s="31"/>
      <c r="B77" s="9"/>
      <c r="C77" s="24" t="s">
        <v>9</v>
      </c>
      <c r="D77" s="7"/>
      <c r="E77" s="7"/>
      <c r="F77" s="9"/>
      <c r="G77" s="18" t="s">
        <v>16</v>
      </c>
      <c r="H77" s="52"/>
      <c r="I77" s="52"/>
      <c r="J77" s="52"/>
      <c r="K77" s="52"/>
      <c r="L77" s="52"/>
      <c r="M77" s="52"/>
      <c r="N77" s="52"/>
      <c r="O77" s="62"/>
    </row>
    <row r="78" spans="1:15" ht="12.75">
      <c r="A78" s="30">
        <v>1</v>
      </c>
      <c r="B78" s="30" t="s">
        <v>69</v>
      </c>
      <c r="C78" s="42" t="s">
        <v>75</v>
      </c>
      <c r="D78" s="6">
        <v>6</v>
      </c>
      <c r="E78" s="5">
        <f>D78*0.9</f>
        <v>5.4</v>
      </c>
      <c r="F78" s="30">
        <v>1</v>
      </c>
      <c r="G78" s="18">
        <f t="shared" si="3"/>
        <v>6</v>
      </c>
      <c r="H78" s="52"/>
      <c r="I78" s="55">
        <f>E78*F78</f>
        <v>5.4</v>
      </c>
      <c r="J78" s="52"/>
      <c r="K78" s="52"/>
      <c r="L78" s="52"/>
      <c r="M78" s="52"/>
      <c r="N78" s="52"/>
      <c r="O78" s="62"/>
    </row>
    <row r="79" spans="1:15" ht="12.75">
      <c r="A79" s="30">
        <v>2</v>
      </c>
      <c r="B79" s="30" t="s">
        <v>76</v>
      </c>
      <c r="C79" s="42" t="s">
        <v>77</v>
      </c>
      <c r="D79" s="6">
        <v>6</v>
      </c>
      <c r="E79" s="5">
        <f aca="true" t="shared" si="4" ref="E79:E84">D79*0.9</f>
        <v>5.4</v>
      </c>
      <c r="F79" s="30">
        <v>1</v>
      </c>
      <c r="G79" s="18">
        <f t="shared" si="3"/>
        <v>6</v>
      </c>
      <c r="H79" s="52"/>
      <c r="I79" s="55">
        <f aca="true" t="shared" si="5" ref="I79:I84">E79*F79</f>
        <v>5.4</v>
      </c>
      <c r="J79" s="52"/>
      <c r="K79" s="52"/>
      <c r="L79" s="52"/>
      <c r="M79" s="52"/>
      <c r="N79" s="52"/>
      <c r="O79" s="62"/>
    </row>
    <row r="80" spans="1:15" ht="12.75">
      <c r="A80" s="30">
        <v>3</v>
      </c>
      <c r="B80" s="30" t="s">
        <v>78</v>
      </c>
      <c r="C80" s="42" t="s">
        <v>79</v>
      </c>
      <c r="D80" s="6">
        <v>6</v>
      </c>
      <c r="E80" s="5">
        <f t="shared" si="4"/>
        <v>5.4</v>
      </c>
      <c r="F80" s="30">
        <v>1</v>
      </c>
      <c r="G80" s="18">
        <f t="shared" si="3"/>
        <v>6</v>
      </c>
      <c r="H80" s="52"/>
      <c r="I80" s="55">
        <f t="shared" si="5"/>
        <v>5.4</v>
      </c>
      <c r="J80" s="52"/>
      <c r="K80" s="52"/>
      <c r="L80" s="52"/>
      <c r="M80" s="52"/>
      <c r="N80" s="52"/>
      <c r="O80" s="62"/>
    </row>
    <row r="81" spans="1:15" ht="12.75">
      <c r="A81" s="30">
        <v>4</v>
      </c>
      <c r="B81" s="9" t="s">
        <v>20</v>
      </c>
      <c r="C81" s="1" t="s">
        <v>21</v>
      </c>
      <c r="D81" s="6">
        <v>5</v>
      </c>
      <c r="E81" s="5">
        <f t="shared" si="4"/>
        <v>4.5</v>
      </c>
      <c r="F81" s="9">
        <v>4</v>
      </c>
      <c r="G81" s="18">
        <f t="shared" si="3"/>
        <v>20</v>
      </c>
      <c r="H81" s="52"/>
      <c r="I81" s="55">
        <f t="shared" si="5"/>
        <v>18</v>
      </c>
      <c r="J81" s="52"/>
      <c r="K81" s="52"/>
      <c r="L81" s="52"/>
      <c r="M81" s="52"/>
      <c r="N81" s="52"/>
      <c r="O81" s="62"/>
    </row>
    <row r="82" spans="1:15" ht="12.75">
      <c r="A82" s="30">
        <v>5</v>
      </c>
      <c r="B82" s="9" t="s">
        <v>107</v>
      </c>
      <c r="C82" s="1" t="s">
        <v>108</v>
      </c>
      <c r="D82" s="5">
        <v>28</v>
      </c>
      <c r="E82" s="5">
        <f t="shared" si="4"/>
        <v>25.2</v>
      </c>
      <c r="F82" s="9">
        <v>1</v>
      </c>
      <c r="G82" s="18">
        <f>D82*F82</f>
        <v>28</v>
      </c>
      <c r="H82" s="52"/>
      <c r="I82" s="55">
        <f t="shared" si="5"/>
        <v>25.2</v>
      </c>
      <c r="J82" s="52"/>
      <c r="K82" s="52"/>
      <c r="L82" s="52"/>
      <c r="M82" s="52"/>
      <c r="N82" s="52"/>
      <c r="O82" s="62"/>
    </row>
    <row r="83" spans="1:15" ht="12.75">
      <c r="A83" s="30">
        <v>6</v>
      </c>
      <c r="B83" s="9">
        <v>375</v>
      </c>
      <c r="C83" s="1" t="s">
        <v>23</v>
      </c>
      <c r="D83" s="7">
        <v>12</v>
      </c>
      <c r="E83" s="5">
        <f t="shared" si="4"/>
        <v>10.8</v>
      </c>
      <c r="F83" s="9">
        <v>2</v>
      </c>
      <c r="G83" s="18">
        <f>D83*F83</f>
        <v>24</v>
      </c>
      <c r="H83" s="52"/>
      <c r="I83" s="55">
        <f t="shared" si="5"/>
        <v>21.6</v>
      </c>
      <c r="J83" s="52"/>
      <c r="K83" s="52"/>
      <c r="L83" s="52"/>
      <c r="M83" s="52"/>
      <c r="N83" s="52"/>
      <c r="O83" s="62"/>
    </row>
    <row r="84" spans="1:15" ht="12.75">
      <c r="A84" s="30">
        <v>7</v>
      </c>
      <c r="B84" s="9">
        <v>262</v>
      </c>
      <c r="C84" s="1" t="s">
        <v>46</v>
      </c>
      <c r="D84" s="5">
        <v>14</v>
      </c>
      <c r="E84" s="5">
        <f t="shared" si="4"/>
        <v>12.6</v>
      </c>
      <c r="F84" s="9">
        <v>2</v>
      </c>
      <c r="G84" s="18">
        <f>D84*F84</f>
        <v>28</v>
      </c>
      <c r="H84" s="59">
        <f>SUM(G78:G84)</f>
        <v>118</v>
      </c>
      <c r="I84" s="55">
        <f t="shared" si="5"/>
        <v>25.2</v>
      </c>
      <c r="J84" s="59">
        <f>SUM(I78:I84)</f>
        <v>106.2</v>
      </c>
      <c r="K84" s="56">
        <f>J84*234.26/1881.8</f>
        <v>13.220539908598152</v>
      </c>
      <c r="L84" s="56">
        <f>SUM(J84:K84)</f>
        <v>119.42053990859816</v>
      </c>
      <c r="M84" s="56">
        <f>L84*2242.91/1564.01</f>
        <v>171.2581909107959</v>
      </c>
      <c r="N84" s="56">
        <f>M84*223.99/3034.59</f>
        <v>12.640957158004598</v>
      </c>
      <c r="O84" s="66">
        <f>SUM(M84:N84)</f>
        <v>183.89914806880049</v>
      </c>
    </row>
    <row r="86" spans="7:15" ht="12.75">
      <c r="G86" s="35">
        <f aca="true" t="shared" si="6" ref="G86:O86">SUM(G2:G84)</f>
        <v>2157</v>
      </c>
      <c r="H86" s="35">
        <f t="shared" si="6"/>
        <v>2157</v>
      </c>
      <c r="I86" s="35">
        <f t="shared" si="6"/>
        <v>1881.8000000000004</v>
      </c>
      <c r="J86" s="35">
        <f t="shared" si="6"/>
        <v>1881.8</v>
      </c>
      <c r="K86" s="35">
        <f t="shared" si="6"/>
        <v>234.26000000000002</v>
      </c>
      <c r="L86" s="35">
        <f t="shared" si="6"/>
        <v>2116.06</v>
      </c>
      <c r="M86" s="35">
        <f t="shared" si="6"/>
        <v>3034.5919364965694</v>
      </c>
      <c r="N86" s="35">
        <f t="shared" si="6"/>
        <v>223.99014293722266</v>
      </c>
      <c r="O86" s="64">
        <f t="shared" si="6"/>
        <v>3258.5820794337924</v>
      </c>
    </row>
    <row r="88" spans="1:15" ht="15">
      <c r="A88" s="70"/>
      <c r="C88" s="71" t="s">
        <v>123</v>
      </c>
      <c r="H88" s="8"/>
      <c r="J88" s="72"/>
      <c r="O88" s="73"/>
    </row>
    <row r="89" spans="1:15" ht="15">
      <c r="A89" s="70"/>
      <c r="G89" s="72"/>
      <c r="H89" s="72"/>
      <c r="I89" s="74"/>
      <c r="J89" s="75"/>
      <c r="O89" s="73"/>
    </row>
    <row r="90" spans="1:15" ht="29.25">
      <c r="A90" s="70"/>
      <c r="C90" s="76" t="s">
        <v>9</v>
      </c>
      <c r="G90" s="72"/>
      <c r="H90" s="72"/>
      <c r="I90" s="77"/>
      <c r="J90" s="78"/>
      <c r="O90" s="73"/>
    </row>
    <row r="91" spans="1:15" ht="15">
      <c r="A91" s="70"/>
      <c r="C91" s="4" t="s">
        <v>124</v>
      </c>
      <c r="G91" s="75"/>
      <c r="H91" s="75"/>
      <c r="I91" s="77"/>
      <c r="J91" s="79"/>
      <c r="K91" s="79"/>
      <c r="L91" s="79"/>
      <c r="M91" s="79"/>
      <c r="N91" s="79"/>
      <c r="O91" s="80"/>
    </row>
    <row r="92" spans="1:15" ht="12.75">
      <c r="A92" s="70"/>
      <c r="C92" s="4">
        <v>96221803</v>
      </c>
      <c r="G92" s="78"/>
      <c r="H92" s="78"/>
      <c r="J92" s="79"/>
      <c r="K92" s="79"/>
      <c r="L92" s="79"/>
      <c r="M92" s="79"/>
      <c r="N92" s="79"/>
      <c r="O92" s="80"/>
    </row>
  </sheetData>
  <sheetProtection/>
  <hyperlinks>
    <hyperlink ref="C4" r:id="rId1" display="lisa.khoo@olamnet.com"/>
    <hyperlink ref="C9" r:id="rId2" display="lisa.khoo@olamnet.com"/>
    <hyperlink ref="C31" r:id="rId3" display="coolina.7511@gmail.com"/>
    <hyperlink ref="C53" r:id="rId4" display="pohks@singnet.com.sg"/>
    <hyperlink ref="C74" r:id="rId5" display="fkokjin@gmail.com"/>
  </hyperlinks>
  <printOptions/>
  <pageMargins left="0.25" right="0.25" top="0.75" bottom="0.75" header="0.3" footer="0.3"/>
  <pageSetup fitToHeight="0" fitToWidth="1" horizontalDpi="600" verticalDpi="600" orientation="landscape" paperSize="9" scale="78" r:id="rId6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2017-04-18T16:49:52Z</cp:lastPrinted>
  <dcterms:created xsi:type="dcterms:W3CDTF">2006-02-25T13:48:34Z</dcterms:created>
  <dcterms:modified xsi:type="dcterms:W3CDTF">2017-04-23T15:18:38Z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